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Accueil &amp; Notice" sheetId="1" state="visible" r:id="rId3"/>
    <sheet name="1. Hypothèses" sheetId="2" state="visible" r:id="rId4"/>
    <sheet name="2. Dosage Pratique" sheetId="3" state="visible" r:id="rId5"/>
    <sheet name="3. Dosage Dreux simplifié" sheetId="4" state="visible" r:id="rId6"/>
    <sheet name="4. Quantités &amp; Conversion" sheetId="5" state="visible" r:id="rId7"/>
    <sheet name="5. Aide &amp; Erreurs"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<sst xmlns="http://schemas.openxmlformats.org/spreadsheetml/2006/main" count="298" uniqueCount="238">
  <si>
    <t xml:space="preserve">CALCULATEUR DE DOSAGE BÉTON</t>
  </si>
  <si>
    <t xml:space="preserve">Méthode pratique + Approche type Dreux-Gorisse simplifiée  |  Version 2026</t>
  </si>
  <si>
    <t xml:space="preserve">Outil pédagogique &amp; chantier  |  4geniecivil.com</t>
  </si>
  <si>
    <t xml:space="preserve">Auteur / Expert</t>
  </si>
  <si>
    <t xml:space="preserve">[Votre Nom] – Ingénieur Génie Civil</t>
  </si>
  <si>
    <t xml:space="preserve">Expérience chantier</t>
  </si>
  <si>
    <t xml:space="preserve">[Ex: 8 ans – Béton de structure Afrique de l'Ouest]</t>
  </si>
  <si>
    <t xml:space="preserve">Dernière mise à jour</t>
  </si>
  <si>
    <t xml:space="preserve">04 septembre 2026</t>
  </si>
  <si>
    <t xml:space="preserve">Version fichier</t>
  </si>
  <si>
    <t xml:space="preserve">1.0 – Calculateur Dosage Béton Priorité 2</t>
  </si>
  <si>
    <t xml:space="preserve">OBJECTIF DE CET OUTIL</t>
  </si>
  <si>
    <t xml:space="preserve">Ce calculateur permet d'estimer rapidement les quantités de ciment, sable, gravier et eau pour 1 m³ de béton selon la résistance visée (C20/25, C25/30, C30/37…). Il propose une approche pratique très utilisée sur les chantiers en Afrique francophone ainsi qu'une estimation type Dreux-Gorisse simplifiée. Idéal pour étudiants, chefs de chantier et bureaux d'études en phase préliminaire.</t>
  </si>
  <si>
    <t xml:space="preserve">CODE COULEUR</t>
  </si>
  <si>
    <t xml:space="preserve">Cellules jaunes</t>
  </si>
  <si>
    <t xml:space="preserve">→ SAISIE utilisateur</t>
  </si>
  <si>
    <t xml:space="preserve">Cellules vertes</t>
  </si>
  <si>
    <t xml:space="preserve">→ RÉSULTATS calculés</t>
  </si>
  <si>
    <t xml:space="preserve">Cellules orange</t>
  </si>
  <si>
    <t xml:space="preserve">→ ATTENTION / Avertissement</t>
  </si>
  <si>
    <t xml:space="preserve">LIMITES D'UTILISATION</t>
  </si>
  <si>
    <t xml:space="preserve">• Cet outil donne des dosages d'ordre de grandeur pour le pré-dimensionnement et le chantier.
• Il ne remplace pas un essai de formulation en laboratoire (méthode complète Dreux-Gorisse ou autre).
• Les résultats dépendent fortement de la qualité réelle des agrégats et du ciment locaux.
• Toujours réaliser des essais de consistance et de résistance sur chantier.</t>
  </si>
  <si>
    <t xml:space="preserve">NAVIGATION</t>
  </si>
  <si>
    <t xml:space="preserve">1. Hypothèses</t>
  </si>
  <si>
    <t xml:space="preserve">Résistance cible, type de ciment, agrégats, consistance</t>
  </si>
  <si>
    <t xml:space="preserve">2. Dosage Pratique</t>
  </si>
  <si>
    <t xml:space="preserve">Méthode rapide très utilisée sur chantier Afrique</t>
  </si>
  <si>
    <t xml:space="preserve">3. Dosage Dreux simplifié</t>
  </si>
  <si>
    <t xml:space="preserve">Estimation type Dreux-Gorisse</t>
  </si>
  <si>
    <t xml:space="preserve">4. Quantités &amp; Conversion</t>
  </si>
  <si>
    <t xml:space="preserve">Quantités pour 1 m³ + conversion seaux / brouettes</t>
  </si>
  <si>
    <t xml:space="preserve">5. Aide &amp; Erreurs</t>
  </si>
  <si>
    <t xml:space="preserve">Erreurs fréquentes + FAQ + ratios de référence</t>
  </si>
  <si>
    <t xml:space="preserve">Comment commencer ?</t>
  </si>
  <si>
    <t xml:space="preserve">1. Remplissez la feuille « 1. Hypothèses » (cellules jaunes).
2. Consultez les feuilles 2 et 3 pour les dosages.
3. Utilisez la feuille 4 pour les quantités pratiques (seaux, brouettes).</t>
  </si>
  <si>
    <t xml:space="preserve">1. HYPOTHÈSES DE FORMULATION</t>
  </si>
  <si>
    <t xml:space="preserve">Remplir UNIQUEMENT les cellules jaunes.</t>
  </si>
  <si>
    <t xml:space="preserve">RÉSISTANCE CIBLE</t>
  </si>
  <si>
    <t xml:space="preserve">Classe de résistance visée</t>
  </si>
  <si>
    <t xml:space="preserve">C25/30</t>
  </si>
  <si>
    <t xml:space="preserve">C20/25 | C25/30 | C30/37 | C35/45  (choisir dans la liste)</t>
  </si>
  <si>
    <t xml:space="preserve">fc28 visée (MPa)</t>
  </si>
  <si>
    <t xml:space="preserve">MPa</t>
  </si>
  <si>
    <t xml:space="preserve">Résistance caractéristique à 28 jours</t>
  </si>
  <si>
    <t xml:space="preserve">Résistance moyenne de formulation fm = fc28 + 1,5 à 2 σ</t>
  </si>
  <si>
    <t xml:space="preserve">Souvent fc28 + 6 à 8 MPa selon contrôle</t>
  </si>
  <si>
    <t xml:space="preserve">CIMENT</t>
  </si>
  <si>
    <t xml:space="preserve">Type de ciment</t>
  </si>
  <si>
    <t xml:space="preserve">CEM II 42,5</t>
  </si>
  <si>
    <t xml:space="preserve">CEM I 42,5 | CEM II 32,5 | CEM II 42,5 | CPJ 45 (Afrique)</t>
  </si>
  <si>
    <t xml:space="preserve">Masse volumique ciment ρc</t>
  </si>
  <si>
    <t xml:space="preserve">t/m³</t>
  </si>
  <si>
    <t xml:space="preserve">Valeur courante 3,0 à 3,15</t>
  </si>
  <si>
    <t xml:space="preserve">AGRÉGATS</t>
  </si>
  <si>
    <t xml:space="preserve">Nature des granulats</t>
  </si>
  <si>
    <t xml:space="preserve">Roulés / Alluvionnaires</t>
  </si>
  <si>
    <t xml:space="preserve">Roulés | Concassés (influence l'ouvrabilité)</t>
  </si>
  <si>
    <t xml:space="preserve">Dmax (diamètre max des granulats)</t>
  </si>
  <si>
    <t xml:space="preserve">mm</t>
  </si>
  <si>
    <t xml:space="preserve">12,5 | 16 | 20 | 25 mm (courant bâtiment = 20 mm)</t>
  </si>
  <si>
    <t xml:space="preserve">Masse volumique sable ρs</t>
  </si>
  <si>
    <t xml:space="preserve">Valeur courante 2,60 à 2,70</t>
  </si>
  <si>
    <t xml:space="preserve">Masse volumique gravier ρg</t>
  </si>
  <si>
    <t xml:space="preserve">CONSISTANCE / OUVRABILITÉ</t>
  </si>
  <si>
    <t xml:space="preserve">Consistance souhaitée (Affaissement cône d'Abrams)</t>
  </si>
  <si>
    <t xml:space="preserve">Plastique (8-12 cm)</t>
  </si>
  <si>
    <t xml:space="preserve">Ferme (3-5) | Plastique (8-12) | Très plastique (12-18) | Fluide</t>
  </si>
  <si>
    <t xml:space="preserve">Rapport E/C cible (ordre de grandeur)</t>
  </si>
  <si>
    <t xml:space="preserve">-</t>
  </si>
  <si>
    <t xml:space="preserve">C20/25 ≈ 0,55-0,60 | C25/30 ≈ 0,50 | C30/37 ≈ 0,45</t>
  </si>
  <si>
    <t xml:space="preserve">CONTEXTE CHANTIER</t>
  </si>
  <si>
    <t xml:space="preserve">Pays / Zone</t>
  </si>
  <si>
    <t xml:space="preserve">Côte d'Ivoire</t>
  </si>
  <si>
    <t xml:space="preserve">Contrôle qualité agrégats</t>
  </si>
  <si>
    <t xml:space="preserve">Moyen</t>
  </si>
  <si>
    <t xml:space="preserve">Faible / Moyen / Bon</t>
  </si>
  <si>
    <t xml:space="preserve">NOTE</t>
  </si>
  <si>
    <t xml:space="preserve">Les valeurs par défaut correspondent à un béton C25/30, ciment CEM II 42,5, granulats 0/20, consistance plastique. Adaptez selon vos matériaux locaux.</t>
  </si>
  <si>
    <t xml:space="preserve">2. DOSAGE PRATIQUE (Méthode chantier Afrique)</t>
  </si>
  <si>
    <t xml:space="preserve">Méthode empirique très utilisée sur les chantiers. Ordres de grandeur fiables pour le pré-dimensionnement.</t>
  </si>
  <si>
    <t xml:space="preserve">DOSAGES DE RÉFÉRENCE (kg/m³) – Béton courant</t>
  </si>
  <si>
    <t xml:space="preserve">Classe</t>
  </si>
  <si>
    <t xml:space="preserve">Ciment (kg/m³)</t>
  </si>
  <si>
    <t xml:space="preserve">Sable (kg/m³)</t>
  </si>
  <si>
    <t xml:space="preserve">Gravier (kg/m³)</t>
  </si>
  <si>
    <t xml:space="preserve">Eau (L/m³)</t>
  </si>
  <si>
    <t xml:space="preserve">C16/20</t>
  </si>
  <si>
    <t xml:space="preserve">C20/25</t>
  </si>
  <si>
    <t xml:space="preserve">C30/37</t>
  </si>
  <si>
    <t xml:space="preserve">C35/45</t>
  </si>
  <si>
    <t xml:space="preserve">DOSAGE SÉLECTIONNÉ (selon fc28 saisie)</t>
  </si>
  <si>
    <t xml:space="preserve">fc28 saisie (feuille Hypothèses)</t>
  </si>
  <si>
    <t xml:space="preserve">Ciment recommandé</t>
  </si>
  <si>
    <t xml:space="preserve">kg/m³</t>
  </si>
  <si>
    <t xml:space="preserve">Valeur pratique courante</t>
  </si>
  <si>
    <t xml:space="preserve">Sable recommandé</t>
  </si>
  <si>
    <t xml:space="preserve">Gravier recommandé</t>
  </si>
  <si>
    <t xml:space="preserve">Eau recommandée</t>
  </si>
  <si>
    <t xml:space="preserve">L/m³</t>
  </si>
  <si>
    <t xml:space="preserve">Rapport E/C résultant</t>
  </si>
  <si>
    <t xml:space="preserve">NOTE MÉTHODE PRATIQUE</t>
  </si>
  <si>
    <t xml:space="preserve">Ces dosages sont des ordres de grandeur issus de la pratique chantier en Afrique de l'Ouest et au Maghreb. Ils donnent de bons résultats lorsque les agrégats sont de qualité moyenne à bonne et que le ciment est conforme. Pour un béton de structure important, un essai de formulation reste indispensable. Le dosage ciment augmente avec la résistance visée, le sable diminue légèrement, le gravier reste stable.</t>
  </si>
  <si>
    <t xml:space="preserve">3. DOSAGE TYPE DREUX-GORISSE (simplifié)</t>
  </si>
  <si>
    <t xml:space="preserve">Estimation simplifiée inspirée de la méthode Dreux-Gorisse (très enseignée en Afrique francophone).</t>
  </si>
  <si>
    <t xml:space="preserve">PARAMÈTRES DE CALCUL</t>
  </si>
  <si>
    <t xml:space="preserve">fc28 (feuille Hypothèses)</t>
  </si>
  <si>
    <t xml:space="preserve">fm (résistance moyenne de formulation)</t>
  </si>
  <si>
    <t xml:space="preserve">E/C cible</t>
  </si>
  <si>
    <t xml:space="preserve">ESTIMATION CIMENT (formule simplifiée)</t>
  </si>
  <si>
    <t xml:space="preserve">Ciment C ≈ (fm / K)  ou valeur empirique</t>
  </si>
  <si>
    <t xml:space="preserve">Estimation pratique liée à fc28</t>
  </si>
  <si>
    <t xml:space="preserve">Eau E = (E/C) × C</t>
  </si>
  <si>
    <t xml:space="preserve">VOLUME DES CONSTITUANTS (approche absolue simplifiée)</t>
  </si>
  <si>
    <t xml:space="preserve">Volume ciment Vc = C / (ρc × 1000)</t>
  </si>
  <si>
    <t xml:space="preserve">m³</t>
  </si>
  <si>
    <t xml:space="preserve">Volume eau Ve = E / 1000</t>
  </si>
  <si>
    <t xml:space="preserve">Volume air (estimation 2 %)</t>
  </si>
  <si>
    <t xml:space="preserve">Volume solide granulats Vg+s = 1 - Vc - Ve - Vair</t>
  </si>
  <si>
    <t xml:space="preserve">RÉPARTITION SABLE / GRAVIER (ordre de grandeur)</t>
  </si>
  <si>
    <t xml:space="preserve">Proportion sable (en volume de granulats)</t>
  </si>
  <si>
    <t xml:space="preserve">Courant 35 à 45 % selon granularité</t>
  </si>
  <si>
    <t xml:space="preserve">Volume sable</t>
  </si>
  <si>
    <t xml:space="preserve">Volume gravier</t>
  </si>
  <si>
    <t xml:space="preserve">Masse sable = Vs × ρs × 1000</t>
  </si>
  <si>
    <t xml:space="preserve">Masse gravier = Vg × ρg × 1000</t>
  </si>
  <si>
    <t xml:space="preserve">RÉCAPITULATIF DREUX SIMPLIFIÉ</t>
  </si>
  <si>
    <t xml:space="preserve">Ciment</t>
  </si>
  <si>
    <t xml:space="preserve">Sable</t>
  </si>
  <si>
    <t xml:space="preserve">Gravier</t>
  </si>
  <si>
    <t xml:space="preserve">Eau</t>
  </si>
  <si>
    <t xml:space="preserve">AVERTISSEMENT</t>
  </si>
  <si>
    <t xml:space="preserve">Cette feuille est une simplification pédagogique de la méthode Dreux-Gorisse. La méthode complète nécessite la courbe granulaire, le module de finesse, les essais d'ouvrabilité et des corrections successives. Utilisez ces valeurs comme point de départ uniquement.</t>
  </si>
  <si>
    <t xml:space="preserve">4. QUANTITÉS POUR 1 m³ + CONVERSIONS PRATIQUES</t>
  </si>
  <si>
    <t xml:space="preserve">Utilisez les valeurs de la méthode Pratique (feuille 2) ou Dreux (feuille 3).</t>
  </si>
  <si>
    <t xml:space="preserve">CHOIX DE LA MÉTHODE</t>
  </si>
  <si>
    <t xml:space="preserve">Méthode retenue pour les quantités</t>
  </si>
  <si>
    <t xml:space="preserve">Pratique</t>
  </si>
  <si>
    <t xml:space="preserve">Pratique | Dreux</t>
  </si>
  <si>
    <t xml:space="preserve">QUANTITÉS POUR 1 m³ DE BÉTON</t>
  </si>
  <si>
    <t xml:space="preserve">Constituant</t>
  </si>
  <si>
    <t xml:space="preserve">Méthode Pratique</t>
  </si>
  <si>
    <t xml:space="preserve">Méthode Dreux</t>
  </si>
  <si>
    <t xml:space="preserve">Unité</t>
  </si>
  <si>
    <t xml:space="preserve">Commentaire</t>
  </si>
  <si>
    <t xml:space="preserve">kg</t>
  </si>
  <si>
    <t xml:space="preserve">Liant</t>
  </si>
  <si>
    <t xml:space="preserve">L</t>
  </si>
  <si>
    <t xml:space="preserve">CONVERSION EN SEAUX / BROUETTES (pratique chantier)</t>
  </si>
  <si>
    <t xml:space="preserve">Hypothèses de conversion</t>
  </si>
  <si>
    <t xml:space="preserve">Volume d'un seau</t>
  </si>
  <si>
    <t xml:space="preserve">Seau courant chantier (10 à 15 L)</t>
  </si>
  <si>
    <t xml:space="preserve">Volume d'une brouette</t>
  </si>
  <si>
    <t xml:space="preserve">Brouette courante (50 à 80 L)</t>
  </si>
  <si>
    <t xml:space="preserve">Masse volumique apparente ciment (vrac)</t>
  </si>
  <si>
    <t xml:space="preserve">≈ 1,0 à 1,2 selon tassement</t>
  </si>
  <si>
    <t xml:space="preserve">Nombre de seaux pour 1 m³ (méthode Pratique)</t>
  </si>
  <si>
    <t xml:space="preserve">Seaux de ciment</t>
  </si>
  <si>
    <t xml:space="preserve">seaux</t>
  </si>
  <si>
    <t xml:space="preserve">Approximation (ciment en vrac)</t>
  </si>
  <si>
    <t xml:space="preserve">Seaux de sable</t>
  </si>
  <si>
    <t xml:space="preserve">Masse volumique apparente sable ≈ 1,5 t/m³</t>
  </si>
  <si>
    <t xml:space="preserve">Seaux de gravier</t>
  </si>
  <si>
    <t xml:space="preserve">Masse volumique apparente gravier ≈ 1,5 t/m³</t>
  </si>
  <si>
    <t xml:space="preserve">Seaux d'eau</t>
  </si>
  <si>
    <t xml:space="preserve">RECOMMANDATION PRATIQUE</t>
  </si>
  <si>
    <t xml:space="preserve">Sur chantier, on utilise souvent la méthode des « seaux » ou des « brouettes ». Exemple courant pour un béton C25/30 : 1 sac de ciment (50 kg) + 2 à 2,5 brouettes de sable + 3 à 3,5 brouettes de gravier + eau jusqu'à consistance. Toujours faire un essai d'affaissement et ajuster l'eau. Ne jamais ajouter d'eau en excès après le malaxage (perte de résistance).</t>
  </si>
  <si>
    <t xml:space="preserve">5. AIDE, ERREURS FRÉQUENTES &amp; FAQ</t>
  </si>
  <si>
    <t xml:space="preserve">LES 10 ERREURS LES PLUS COÛTEUSES SUR LE DOSAGE BÉTON</t>
  </si>
  <si>
    <t xml:space="preserve">N°</t>
  </si>
  <si>
    <t xml:space="preserve">Erreur</t>
  </si>
  <si>
    <t xml:space="preserve">Conséquence</t>
  </si>
  <si>
    <t xml:space="preserve">Niveau</t>
  </si>
  <si>
    <t xml:space="preserve">1</t>
  </si>
  <si>
    <t xml:space="preserve">Trop d'eau (E/C trop élevé)</t>
  </si>
  <si>
    <t xml:space="preserve">Chute importante de résistance et de durabilité</t>
  </si>
  <si>
    <t xml:space="preserve">Critique</t>
  </si>
  <si>
    <t xml:space="preserve">2</t>
  </si>
  <si>
    <t xml:space="preserve">Ciment sous-dosé</t>
  </si>
  <si>
    <t xml:space="preserve">Résistance insuffisante, fissuration précoce</t>
  </si>
  <si>
    <t xml:space="preserve">3</t>
  </si>
  <si>
    <t xml:space="preserve">Sable trop fin ou trop sale</t>
  </si>
  <si>
    <t xml:space="preserve">Besoin d'eau ↑, résistance ↓, nids de cailloux</t>
  </si>
  <si>
    <t xml:space="preserve">Très fréquent</t>
  </si>
  <si>
    <t xml:space="preserve">4</t>
  </si>
  <si>
    <t xml:space="preserve">Gravier mal lavé (terre, argile)</t>
  </si>
  <si>
    <t xml:space="preserve">Mauvaise adhérence pâte-granulats</t>
  </si>
  <si>
    <t xml:space="preserve">5</t>
  </si>
  <si>
    <t xml:space="preserve">Malaxage insuffisant</t>
  </si>
  <si>
    <t xml:space="preserve">Hétérogénéité, zones faibles</t>
  </si>
  <si>
    <t xml:space="preserve">Fréquent</t>
  </si>
  <si>
    <t xml:space="preserve">6</t>
  </si>
  <si>
    <t xml:space="preserve">Ajout d'eau après malaxage</t>
  </si>
  <si>
    <t xml:space="preserve">Perte de résistance non contrôlée</t>
  </si>
  <si>
    <t xml:space="preserve">7</t>
  </si>
  <si>
    <t xml:space="preserve">Dosage « à l'œil » sans contrôle</t>
  </si>
  <si>
    <t xml:space="preserve">Grande variabilité d'un gâchée à l'autre</t>
  </si>
  <si>
    <t xml:space="preserve">8</t>
  </si>
  <si>
    <t xml:space="preserve">Ignorer la teneur en eau des granulats</t>
  </si>
  <si>
    <t xml:space="preserve">E/C réel différent du E/C cible</t>
  </si>
  <si>
    <t xml:space="preserve">9</t>
  </si>
  <si>
    <t xml:space="preserve">Utiliser un ciment de mauvaise qualité</t>
  </si>
  <si>
    <t xml:space="preserve">Résistance réelle &lt;&lt; résistance visée</t>
  </si>
  <si>
    <t xml:space="preserve">Très fréquent Afrique</t>
  </si>
  <si>
    <t xml:space="preserve">10</t>
  </si>
  <si>
    <t xml:space="preserve">Pas d'essai de consistance / résistance</t>
  </si>
  <si>
    <t xml:space="preserve">Aucune maîtrise de la qualité</t>
  </si>
  <si>
    <t xml:space="preserve">FAQ – QUESTIONS FRÉQUENTES</t>
  </si>
  <si>
    <t xml:space="preserve">Q</t>
  </si>
  <si>
    <t xml:space="preserve">Quelle est la différence entre la méthode Pratique et Dreux ?</t>
  </si>
  <si>
    <t xml:space="preserve">R</t>
  </si>
  <si>
    <t xml:space="preserve">La méthode Pratique donne des ordres de grandeur issus de l'expérience chantier. Dreux-Gorisse est une méthode plus rationnelle basée sur la granularité. Les deux sont des estimations.</t>
  </si>
  <si>
    <t xml:space="preserve">Puis-je utiliser ces dosages pour un béton de structure important ?</t>
  </si>
  <si>
    <t xml:space="preserve">Oui comme point de départ. Pour un ouvrage important, un essai de formulation en laboratoire reste obligatoire.</t>
  </si>
  <si>
    <t xml:space="preserve">Comment ajuster si le béton est trop ferme ?</t>
  </si>
  <si>
    <t xml:space="preserve">Augmentez légèrement l'eau ou utilisez un plastifiant. Ne dépassez pas le E/C cible de plus de 0,05.</t>
  </si>
  <si>
    <t xml:space="preserve">Que faire si le sable est très fin ?</t>
  </si>
  <si>
    <t xml:space="preserve">Réduisez la proportion de sable et augmentez légèrement le ciment. Un sable trop fin demande plus d'eau.</t>
  </si>
  <si>
    <t xml:space="preserve">Le dosage change-t-il avec le type de ciment (CEM I vs CEM II) ?</t>
  </si>
  <si>
    <t xml:space="preserve">Oui légèrement. Un CEM I 42,5 est plus réactif qu'un CEM II 32,5. Adaptez en fonction des essais.</t>
  </si>
  <si>
    <t xml:space="preserve">Comment convertir en sacs de ciment ?</t>
  </si>
  <si>
    <t xml:space="preserve">1 sac standard = 50 kg. Pour 350 kg/m³ → 7 sacs par m³.</t>
  </si>
  <si>
    <t xml:space="preserve">RATIOS DE RÉFÉRENCE COURANTS (Afrique 2025-2026)</t>
  </si>
  <si>
    <t xml:space="preserve">E/C typique</t>
  </si>
  <si>
    <t xml:space="preserve">Usage courant</t>
  </si>
  <si>
    <t xml:space="preserve">250-280</t>
  </si>
  <si>
    <t xml:space="preserve">0,55-0,60</t>
  </si>
  <si>
    <t xml:space="preserve">Propreté, remplissage</t>
  </si>
  <si>
    <t xml:space="preserve">300-320</t>
  </si>
  <si>
    <t xml:space="preserve">0,50-0,55</t>
  </si>
  <si>
    <t xml:space="preserve">Dalles, fondations simples</t>
  </si>
  <si>
    <t xml:space="preserve">350-370</t>
  </si>
  <si>
    <t xml:space="preserve">0,45-0,50</t>
  </si>
  <si>
    <t xml:space="preserve">Poteaux, poutres, voiles</t>
  </si>
  <si>
    <t xml:space="preserve">400-420</t>
  </si>
  <si>
    <t xml:space="preserve">0,40-0,45</t>
  </si>
  <si>
    <t xml:space="preserve">Éléments très chargés</t>
  </si>
  <si>
    <t xml:space="preserve">Avertissement final</t>
  </si>
  <si>
    <t xml:space="preserve">Ce fichier est un outil d'aide au pré-dimensionnement et à la formation. Les dosages réels dépendent de la qualité des matériaux locaux. Toujours réaliser des essais de consistance et de résistance. 4geniecivil.com – Mise à jour septembre 2026.</t>
  </si>
</sst>
</file>

<file path=xl/styles.xml><?xml version="1.0" encoding="utf-8"?>
<styleSheet xmlns="http://schemas.openxmlformats.org/spreadsheetml/2006/main">
  <numFmts count="6">
    <numFmt numFmtId="164" formatCode="General"/>
    <numFmt numFmtId="165" formatCode="0.00"/>
    <numFmt numFmtId="166" formatCode="General"/>
    <numFmt numFmtId="167" formatCode="0"/>
    <numFmt numFmtId="168" formatCode="0.000"/>
    <numFmt numFmtId="169" formatCode="0.0"/>
  </numFmts>
  <fonts count="20">
    <font>
      <sz val="11"/>
      <color theme="1"/>
      <name val="Calibri"/>
      <family val="2"/>
      <charset val="1"/>
    </font>
    <font>
      <sz val="10"/>
      <name val="Arial"/>
      <family val="0"/>
    </font>
    <font>
      <sz val="10"/>
      <name val="Arial"/>
      <family val="0"/>
    </font>
    <font>
      <sz val="10"/>
      <name val="Arial"/>
      <family val="0"/>
    </font>
    <font>
      <b val="true"/>
      <sz val="18"/>
      <color rgb="FF1F4E79"/>
      <name val="Arial"/>
      <family val="0"/>
      <charset val="1"/>
    </font>
    <font>
      <i val="true"/>
      <sz val="12"/>
      <color rgb="FF5B9BD5"/>
      <name val="Arial"/>
      <family val="0"/>
      <charset val="1"/>
    </font>
    <font>
      <sz val="10"/>
      <color rgb="FF666666"/>
      <name val="Arial"/>
      <family val="0"/>
      <charset val="1"/>
    </font>
    <font>
      <b val="true"/>
      <sz val="11"/>
      <color rgb="FF1F4E79"/>
      <name val="Arial"/>
      <family val="0"/>
      <charset val="1"/>
    </font>
    <font>
      <sz val="10"/>
      <color rgb="FF0000FF"/>
      <name val="Arial"/>
      <family val="0"/>
      <charset val="1"/>
    </font>
    <font>
      <b val="true"/>
      <sz val="10"/>
      <color rgb="FF006600"/>
      <name val="Arial"/>
      <family val="0"/>
      <charset val="1"/>
    </font>
    <font>
      <b val="true"/>
      <sz val="10"/>
      <color rgb="FFC65911"/>
      <name val="Arial"/>
      <family val="0"/>
      <charset val="1"/>
    </font>
    <font>
      <b val="true"/>
      <sz val="10"/>
      <color rgb="FF1F4E79"/>
      <name val="Arial"/>
      <family val="0"/>
      <charset val="1"/>
    </font>
    <font>
      <i val="true"/>
      <sz val="9"/>
      <color rgb="FF666666"/>
      <name val="Arial"/>
      <family val="0"/>
      <charset val="1"/>
    </font>
    <font>
      <b val="true"/>
      <sz val="11"/>
      <color rgb="FFFFFFFF"/>
      <name val="Arial"/>
      <family val="0"/>
      <charset val="1"/>
    </font>
    <font>
      <b val="true"/>
      <sz val="9"/>
      <color rgb="FFFFFFFF"/>
      <name val="Arial"/>
      <family val="0"/>
      <charset val="1"/>
    </font>
    <font>
      <sz val="10"/>
      <name val="Arial"/>
      <family val="0"/>
      <charset val="1"/>
    </font>
    <font>
      <b val="true"/>
      <sz val="11"/>
      <color rgb="FF006600"/>
      <name val="Arial"/>
      <family val="0"/>
      <charset val="1"/>
    </font>
    <font>
      <b val="true"/>
      <sz val="10"/>
      <name val="Arial"/>
      <family val="0"/>
      <charset val="1"/>
    </font>
    <font>
      <b val="true"/>
      <sz val="10"/>
      <color rgb="FFFFFFFF"/>
      <name val="Arial"/>
      <family val="0"/>
      <charset val="1"/>
    </font>
    <font>
      <b val="true"/>
      <sz val="10"/>
      <color rgb="FFC00000"/>
      <name val="Arial"/>
      <family val="0"/>
      <charset val="1"/>
    </font>
  </fonts>
  <fills count="10">
    <fill>
      <patternFill patternType="none"/>
    </fill>
    <fill>
      <patternFill patternType="gray125"/>
    </fill>
    <fill>
      <patternFill patternType="solid">
        <fgColor rgb="FFFFFF99"/>
        <bgColor rgb="FFFCE4D6"/>
      </patternFill>
    </fill>
    <fill>
      <patternFill patternType="solid">
        <fgColor rgb="FFDDEBF7"/>
        <bgColor rgb="FFE2EFDA"/>
      </patternFill>
    </fill>
    <fill>
      <patternFill patternType="solid">
        <fgColor rgb="FFF2F2F2"/>
        <bgColor rgb="FFE2EFDA"/>
      </patternFill>
    </fill>
    <fill>
      <patternFill patternType="solid">
        <fgColor rgb="FFC6EFCE"/>
        <bgColor rgb="FFE2EFDA"/>
      </patternFill>
    </fill>
    <fill>
      <patternFill patternType="solid">
        <fgColor rgb="FFFCE4D6"/>
        <bgColor rgb="FFF2F2F2"/>
      </patternFill>
    </fill>
    <fill>
      <patternFill patternType="solid">
        <fgColor rgb="FFE2EFDA"/>
        <bgColor rgb="FFDDEBF7"/>
      </patternFill>
    </fill>
    <fill>
      <patternFill patternType="solid">
        <fgColor rgb="FF1F4E79"/>
        <bgColor rgb="FF003366"/>
      </patternFill>
    </fill>
    <fill>
      <patternFill patternType="solid">
        <fgColor rgb="FFFFC7CE"/>
        <bgColor rgb="FFFCE4D6"/>
      </patternFill>
    </fill>
  </fills>
  <borders count="3">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 diagonalUp="false" diagonalDown="false">
      <left style="medium">
        <color rgb="FF1F4E79"/>
      </left>
      <right style="medium">
        <color rgb="FF1F4E79"/>
      </right>
      <top style="medium">
        <color rgb="FF1F4E79"/>
      </top>
      <bottom style="medium">
        <color rgb="FF1F4E7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0" fillId="3" borderId="1" xfId="0" applyFont="true" applyBorder="true" applyAlignment="false" applyProtection="false">
      <alignment horizontal="general" vertical="bottom" textRotation="0" wrapText="false" indent="0" shrinkToFit="false"/>
      <protection locked="true" hidden="false"/>
    </xf>
    <xf numFmtId="164" fontId="0" fillId="4" borderId="0" xfId="0" applyFont="true" applyBorder="true" applyAlignment="true" applyProtection="false">
      <alignment horizontal="left" vertical="center"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4" fontId="0" fillId="6"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0" fillId="7" borderId="0" xfId="0" applyFont="true" applyBorder="true" applyAlignment="true" applyProtection="false">
      <alignment horizontal="left" vertical="center" textRotation="0" wrapText="tru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8" borderId="0"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5" fontId="8" fillId="2" borderId="1" xfId="0" applyFont="true" applyBorder="true" applyAlignment="true" applyProtection="false">
      <alignment horizontal="center" vertical="center" textRotation="0" wrapText="tru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14" fillId="8"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15" fillId="7" borderId="1" xfId="0" applyFont="true" applyBorder="true" applyAlignment="true" applyProtection="false">
      <alignment horizontal="center" vertical="center" textRotation="0" wrapText="true" indent="0" shrinkToFit="false"/>
      <protection locked="true" hidden="false"/>
    </xf>
    <xf numFmtId="166" fontId="0" fillId="3" borderId="1" xfId="0" applyFont="false" applyBorder="true" applyAlignment="true" applyProtection="false">
      <alignment horizontal="center" vertical="center" textRotation="0" wrapText="true" indent="0" shrinkToFit="false"/>
      <protection locked="true" hidden="false"/>
    </xf>
    <xf numFmtId="166" fontId="9" fillId="5" borderId="2" xfId="0" applyFont="true" applyBorder="true" applyAlignment="true" applyProtection="false">
      <alignment horizontal="center" vertical="center" textRotation="0" wrapText="true" indent="0" shrinkToFit="false"/>
      <protection locked="true" hidden="false"/>
    </xf>
    <xf numFmtId="166" fontId="9" fillId="5" borderId="1" xfId="0" applyFont="true" applyBorder="true" applyAlignment="true" applyProtection="false">
      <alignment horizontal="center" vertical="center" textRotation="0" wrapText="true" indent="0" shrinkToFit="false"/>
      <protection locked="true" hidden="false"/>
    </xf>
    <xf numFmtId="165" fontId="9" fillId="5" borderId="1" xfId="0" applyFont="true" applyBorder="true" applyAlignment="true" applyProtection="false">
      <alignment horizontal="center" vertical="center" textRotation="0" wrapText="true" indent="0" shrinkToFit="false"/>
      <protection locked="true" hidden="false"/>
    </xf>
    <xf numFmtId="165" fontId="0" fillId="3" borderId="1" xfId="0" applyFont="false" applyBorder="true" applyAlignment="true" applyProtection="false">
      <alignment horizontal="center" vertical="center" textRotation="0" wrapText="true" indent="0" shrinkToFit="false"/>
      <protection locked="true" hidden="false"/>
    </xf>
    <xf numFmtId="167" fontId="9" fillId="5" borderId="1" xfId="0" applyFont="true" applyBorder="true" applyAlignment="true" applyProtection="false">
      <alignment horizontal="center" vertical="center" textRotation="0" wrapText="true" indent="0" shrinkToFit="false"/>
      <protection locked="true" hidden="false"/>
    </xf>
    <xf numFmtId="168" fontId="9" fillId="5" borderId="1" xfId="0" applyFont="true" applyBorder="true" applyAlignment="true" applyProtection="false">
      <alignment horizontal="center" vertical="center" textRotation="0" wrapText="true" indent="0" shrinkToFit="false"/>
      <protection locked="true" hidden="false"/>
    </xf>
    <xf numFmtId="166" fontId="16" fillId="5" borderId="2"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3" borderId="0" xfId="0" applyFont="true" applyBorder="true" applyAlignment="false" applyProtection="false">
      <alignment horizontal="general" vertical="bottom" textRotation="0" wrapText="false" indent="0" shrinkToFit="false"/>
      <protection locked="true" hidden="false"/>
    </xf>
    <xf numFmtId="169" fontId="9" fillId="5" borderId="1" xfId="0" applyFont="true" applyBorder="true" applyAlignment="true" applyProtection="false">
      <alignment horizontal="center" vertical="center" textRotation="0" wrapText="true" indent="0" shrinkToFit="false"/>
      <protection locked="true" hidden="false"/>
    </xf>
    <xf numFmtId="164" fontId="7" fillId="8" borderId="0" xfId="0" applyFont="true" applyBorder="true" applyAlignment="false" applyProtection="false">
      <alignment horizontal="general" vertical="bottom" textRotation="0" wrapText="false" indent="0" shrinkToFit="false"/>
      <protection locked="true" hidden="false"/>
    </xf>
    <xf numFmtId="164" fontId="18" fillId="8"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64" fontId="19" fillId="9" borderId="1" xfId="0" applyFont="true" applyBorder="true" applyAlignment="true" applyProtection="false">
      <alignment horizontal="center" vertical="center" textRotation="0" wrapText="true" indent="0" shrinkToFit="false"/>
      <protection locked="true" hidden="false"/>
    </xf>
    <xf numFmtId="164" fontId="10" fillId="6" borderId="1"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6600"/>
      <rgbColor rgb="FF000080"/>
      <rgbColor rgb="FF808000"/>
      <rgbColor rgb="FF800080"/>
      <rgbColor rgb="FF008080"/>
      <rgbColor rgb="FFB0B0B0"/>
      <rgbColor rgb="FF808080"/>
      <rgbColor rgb="FF5B9BD5"/>
      <rgbColor rgb="FF993366"/>
      <rgbColor rgb="FFF2F2F2"/>
      <rgbColor rgb="FFDDEBF7"/>
      <rgbColor rgb="FF660066"/>
      <rgbColor rgb="FFFF8080"/>
      <rgbColor rgb="FF0066CC"/>
      <rgbColor rgb="FFFCE4D6"/>
      <rgbColor rgb="FF000080"/>
      <rgbColor rgb="FFFF00FF"/>
      <rgbColor rgb="FFFFFF00"/>
      <rgbColor rgb="FF00FFFF"/>
      <rgbColor rgb="FF800080"/>
      <rgbColor rgb="FF800000"/>
      <rgbColor rgb="FF008080"/>
      <rgbColor rgb="FF0000FF"/>
      <rgbColor rgb="FF00CCFF"/>
      <rgbColor rgb="FFE2EFDA"/>
      <rgbColor rgb="FFC6EFCE"/>
      <rgbColor rgb="FFFFFF99"/>
      <rgbColor rgb="FF99CCFF"/>
      <rgbColor rgb="FFFF99CC"/>
      <rgbColor rgb="FFCC99FF"/>
      <rgbColor rgb="FFFFC7CE"/>
      <rgbColor rgb="FF3366FF"/>
      <rgbColor rgb="FF33CCCC"/>
      <rgbColor rgb="FF99CC00"/>
      <rgbColor rgb="FFFFCC00"/>
      <rgbColor rgb="FFFF9900"/>
      <rgbColor rgb="FFC65911"/>
      <rgbColor rgb="FF666666"/>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E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55"/>
    <col collapsed="false" customWidth="true" hidden="false" outlineLevel="0" max="5" min="4" style="0" width="18"/>
  </cols>
  <sheetData>
    <row r="2" customFormat="false" ht="22.05" hidden="false" customHeight="true" outlineLevel="0" collapsed="false">
      <c r="B2" s="1" t="s">
        <v>0</v>
      </c>
      <c r="C2" s="1"/>
      <c r="D2" s="1"/>
      <c r="E2" s="1"/>
    </row>
    <row r="3" customFormat="false" ht="15" hidden="false" customHeight="true" outlineLevel="0" collapsed="false">
      <c r="B3" s="2" t="s">
        <v>1</v>
      </c>
      <c r="C3" s="2"/>
      <c r="D3" s="2"/>
      <c r="E3" s="2"/>
    </row>
    <row r="4" customFormat="false" ht="15" hidden="false" customHeight="true" outlineLevel="0" collapsed="false">
      <c r="B4" s="3" t="s">
        <v>2</v>
      </c>
      <c r="C4" s="3"/>
      <c r="D4" s="3"/>
      <c r="E4" s="3"/>
    </row>
    <row r="6" customFormat="false" ht="15" hidden="false" customHeight="false" outlineLevel="0" collapsed="false">
      <c r="B6" s="4" t="s">
        <v>3</v>
      </c>
      <c r="C6" s="5" t="s">
        <v>4</v>
      </c>
    </row>
    <row r="7" customFormat="false" ht="15" hidden="false" customHeight="false" outlineLevel="0" collapsed="false">
      <c r="B7" s="0" t="s">
        <v>5</v>
      </c>
      <c r="C7" s="5" t="s">
        <v>6</v>
      </c>
    </row>
    <row r="8" customFormat="false" ht="15" hidden="false" customHeight="false" outlineLevel="0" collapsed="false">
      <c r="B8" s="0" t="s">
        <v>7</v>
      </c>
      <c r="C8" s="6" t="s">
        <v>8</v>
      </c>
    </row>
    <row r="9" customFormat="false" ht="15" hidden="false" customHeight="false" outlineLevel="0" collapsed="false">
      <c r="B9" s="0" t="s">
        <v>9</v>
      </c>
      <c r="C9" s="6" t="s">
        <v>10</v>
      </c>
    </row>
    <row r="11" customFormat="false" ht="15" hidden="false" customHeight="false" outlineLevel="0" collapsed="false">
      <c r="B11" s="4" t="s">
        <v>11</v>
      </c>
    </row>
    <row r="12" customFormat="false" ht="64.5" hidden="false" customHeight="true" outlineLevel="0" collapsed="false">
      <c r="B12" s="7" t="s">
        <v>12</v>
      </c>
      <c r="C12" s="7"/>
      <c r="D12" s="7"/>
      <c r="E12" s="7"/>
    </row>
    <row r="13" customFormat="false" ht="15" hidden="false" customHeight="false" outlineLevel="0" collapsed="false">
      <c r="B13" s="7"/>
      <c r="C13" s="7"/>
      <c r="D13" s="7"/>
      <c r="E13" s="7"/>
    </row>
    <row r="14" customFormat="false" ht="15" hidden="false" customHeight="false" outlineLevel="0" collapsed="false">
      <c r="B14" s="7"/>
      <c r="C14" s="7"/>
      <c r="D14" s="7"/>
      <c r="E14" s="7"/>
    </row>
    <row r="16" customFormat="false" ht="15" hidden="false" customHeight="false" outlineLevel="0" collapsed="false">
      <c r="B16" s="4" t="s">
        <v>13</v>
      </c>
    </row>
    <row r="17" customFormat="false" ht="15" hidden="false" customHeight="false" outlineLevel="0" collapsed="false">
      <c r="B17" s="8" t="s">
        <v>14</v>
      </c>
      <c r="C17" s="9" t="s">
        <v>15</v>
      </c>
    </row>
    <row r="18" customFormat="false" ht="15" hidden="false" customHeight="false" outlineLevel="0" collapsed="false">
      <c r="B18" s="10" t="s">
        <v>16</v>
      </c>
      <c r="C18" s="9" t="s">
        <v>17</v>
      </c>
    </row>
    <row r="19" customFormat="false" ht="15" hidden="false" customHeight="false" outlineLevel="0" collapsed="false">
      <c r="B19" s="11" t="s">
        <v>18</v>
      </c>
      <c r="C19" s="9" t="s">
        <v>19</v>
      </c>
    </row>
    <row r="21" customFormat="false" ht="15" hidden="false" customHeight="false" outlineLevel="0" collapsed="false">
      <c r="B21" s="4" t="s">
        <v>20</v>
      </c>
    </row>
    <row r="22" customFormat="false" ht="64.5" hidden="false" customHeight="true" outlineLevel="0" collapsed="false">
      <c r="B22" s="12" t="s">
        <v>21</v>
      </c>
      <c r="C22" s="12"/>
      <c r="D22" s="12"/>
      <c r="E22" s="12"/>
    </row>
    <row r="23" customFormat="false" ht="15" hidden="false" customHeight="false" outlineLevel="0" collapsed="false">
      <c r="B23" s="12"/>
      <c r="C23" s="12"/>
      <c r="D23" s="12"/>
      <c r="E23" s="12"/>
    </row>
    <row r="24" customFormat="false" ht="15" hidden="false" customHeight="false" outlineLevel="0" collapsed="false">
      <c r="B24" s="12"/>
      <c r="C24" s="12"/>
      <c r="D24" s="12"/>
      <c r="E24" s="12"/>
    </row>
    <row r="26" customFormat="false" ht="15" hidden="false" customHeight="false" outlineLevel="0" collapsed="false">
      <c r="B26" s="4" t="s">
        <v>22</v>
      </c>
    </row>
    <row r="27" customFormat="false" ht="15" hidden="false" customHeight="false" outlineLevel="0" collapsed="false">
      <c r="B27" s="13" t="s">
        <v>23</v>
      </c>
      <c r="C27" s="9" t="s">
        <v>24</v>
      </c>
    </row>
    <row r="28" customFormat="false" ht="15" hidden="false" customHeight="false" outlineLevel="0" collapsed="false">
      <c r="B28" s="13" t="s">
        <v>25</v>
      </c>
      <c r="C28" s="9" t="s">
        <v>26</v>
      </c>
    </row>
    <row r="29" customFormat="false" ht="15" hidden="false" customHeight="false" outlineLevel="0" collapsed="false">
      <c r="B29" s="13" t="s">
        <v>27</v>
      </c>
      <c r="C29" s="9" t="s">
        <v>28</v>
      </c>
    </row>
    <row r="30" customFormat="false" ht="15" hidden="false" customHeight="false" outlineLevel="0" collapsed="false">
      <c r="B30" s="13" t="s">
        <v>29</v>
      </c>
      <c r="C30" s="9" t="s">
        <v>30</v>
      </c>
    </row>
    <row r="31" customFormat="false" ht="15" hidden="false" customHeight="false" outlineLevel="0" collapsed="false">
      <c r="B31" s="13" t="s">
        <v>31</v>
      </c>
      <c r="C31" s="9" t="s">
        <v>32</v>
      </c>
    </row>
    <row r="33" customFormat="false" ht="15" hidden="false" customHeight="false" outlineLevel="0" collapsed="false">
      <c r="B33" s="4" t="s">
        <v>33</v>
      </c>
    </row>
    <row r="34" customFormat="false" ht="45" hidden="false" customHeight="true" outlineLevel="0" collapsed="false">
      <c r="B34" s="14" t="s">
        <v>34</v>
      </c>
      <c r="C34" s="14"/>
      <c r="D34" s="14"/>
      <c r="E34" s="14"/>
    </row>
    <row r="35" customFormat="false" ht="15" hidden="false" customHeight="false" outlineLevel="0" collapsed="false">
      <c r="B35" s="14"/>
      <c r="C35" s="14"/>
      <c r="D35" s="14"/>
      <c r="E35" s="14"/>
    </row>
  </sheetData>
  <mergeCells count="6">
    <mergeCell ref="B2:E2"/>
    <mergeCell ref="B3:E3"/>
    <mergeCell ref="B4:E4"/>
    <mergeCell ref="B12:E14"/>
    <mergeCell ref="B22:E24"/>
    <mergeCell ref="B34:E35"/>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E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5"/>
    <col collapsed="false" customWidth="true" hidden="false" outlineLevel="0" max="3" min="3" style="0" width="18"/>
    <col collapsed="false" customWidth="true" hidden="false" outlineLevel="0" max="4" min="4" style="0" width="14"/>
    <col collapsed="false" customWidth="true" hidden="false" outlineLevel="0" max="5" min="5" style="0" width="50"/>
  </cols>
  <sheetData>
    <row r="2" customFormat="false" ht="22.05" hidden="false" customHeight="false" outlineLevel="0" collapsed="false">
      <c r="B2" s="15" t="s">
        <v>35</v>
      </c>
      <c r="C2" s="15"/>
      <c r="D2" s="15"/>
      <c r="E2" s="15"/>
    </row>
    <row r="3" customFormat="false" ht="15" hidden="false" customHeight="false" outlineLevel="0" collapsed="false">
      <c r="B3" s="16" t="s">
        <v>36</v>
      </c>
    </row>
    <row r="5" customFormat="false" ht="15" hidden="false" customHeight="false" outlineLevel="0" collapsed="false">
      <c r="B5" s="17" t="s">
        <v>37</v>
      </c>
      <c r="C5" s="17"/>
      <c r="D5" s="17"/>
      <c r="E5" s="17"/>
    </row>
    <row r="6" customFormat="false" ht="15" hidden="false" customHeight="false" outlineLevel="0" collapsed="false">
      <c r="B6" s="0" t="s">
        <v>38</v>
      </c>
      <c r="C6" s="18" t="s">
        <v>39</v>
      </c>
      <c r="E6" s="9" t="s">
        <v>40</v>
      </c>
    </row>
    <row r="7" customFormat="false" ht="15" hidden="false" customHeight="false" outlineLevel="0" collapsed="false">
      <c r="B7" s="0" t="s">
        <v>41</v>
      </c>
      <c r="C7" s="18" t="n">
        <v>25</v>
      </c>
      <c r="D7" s="9" t="s">
        <v>42</v>
      </c>
      <c r="E7" s="9" t="s">
        <v>43</v>
      </c>
    </row>
    <row r="8" customFormat="false" ht="15" hidden="false" customHeight="false" outlineLevel="0" collapsed="false">
      <c r="B8" s="0" t="s">
        <v>44</v>
      </c>
      <c r="C8" s="18" t="n">
        <v>32</v>
      </c>
      <c r="D8" s="9" t="s">
        <v>42</v>
      </c>
      <c r="E8" s="9" t="s">
        <v>45</v>
      </c>
    </row>
    <row r="10" customFormat="false" ht="15" hidden="false" customHeight="false" outlineLevel="0" collapsed="false">
      <c r="B10" s="17" t="s">
        <v>46</v>
      </c>
      <c r="C10" s="17"/>
      <c r="D10" s="17"/>
      <c r="E10" s="17"/>
    </row>
    <row r="11" customFormat="false" ht="15" hidden="false" customHeight="false" outlineLevel="0" collapsed="false">
      <c r="B11" s="0" t="s">
        <v>47</v>
      </c>
      <c r="C11" s="18" t="s">
        <v>48</v>
      </c>
      <c r="E11" s="9" t="s">
        <v>49</v>
      </c>
    </row>
    <row r="12" customFormat="false" ht="15" hidden="false" customHeight="false" outlineLevel="0" collapsed="false">
      <c r="B12" s="0" t="s">
        <v>50</v>
      </c>
      <c r="C12" s="19" t="n">
        <v>3.1</v>
      </c>
      <c r="D12" s="9" t="s">
        <v>51</v>
      </c>
      <c r="E12" s="9" t="s">
        <v>52</v>
      </c>
    </row>
    <row r="14" customFormat="false" ht="15" hidden="false" customHeight="false" outlineLevel="0" collapsed="false">
      <c r="B14" s="17" t="s">
        <v>53</v>
      </c>
      <c r="C14" s="17"/>
      <c r="D14" s="17"/>
      <c r="E14" s="17"/>
    </row>
    <row r="15" customFormat="false" ht="23.85" hidden="false" customHeight="false" outlineLevel="0" collapsed="false">
      <c r="B15" s="0" t="s">
        <v>54</v>
      </c>
      <c r="C15" s="18" t="s">
        <v>55</v>
      </c>
      <c r="E15" s="9" t="s">
        <v>56</v>
      </c>
    </row>
    <row r="16" customFormat="false" ht="15" hidden="false" customHeight="false" outlineLevel="0" collapsed="false">
      <c r="B16" s="0" t="s">
        <v>57</v>
      </c>
      <c r="C16" s="18" t="n">
        <v>20</v>
      </c>
      <c r="D16" s="9" t="s">
        <v>58</v>
      </c>
      <c r="E16" s="9" t="s">
        <v>59</v>
      </c>
    </row>
    <row r="17" customFormat="false" ht="15" hidden="false" customHeight="false" outlineLevel="0" collapsed="false">
      <c r="B17" s="0" t="s">
        <v>60</v>
      </c>
      <c r="C17" s="19" t="n">
        <v>2.65</v>
      </c>
      <c r="D17" s="9" t="s">
        <v>51</v>
      </c>
      <c r="E17" s="9" t="s">
        <v>61</v>
      </c>
    </row>
    <row r="18" customFormat="false" ht="15" hidden="false" customHeight="false" outlineLevel="0" collapsed="false">
      <c r="B18" s="0" t="s">
        <v>62</v>
      </c>
      <c r="C18" s="19" t="n">
        <v>2.65</v>
      </c>
      <c r="D18" s="9" t="s">
        <v>51</v>
      </c>
      <c r="E18" s="9" t="s">
        <v>61</v>
      </c>
    </row>
    <row r="20" customFormat="false" ht="15" hidden="false" customHeight="false" outlineLevel="0" collapsed="false">
      <c r="B20" s="17" t="s">
        <v>63</v>
      </c>
      <c r="C20" s="17"/>
      <c r="D20" s="17"/>
      <c r="E20" s="17"/>
    </row>
    <row r="21" customFormat="false" ht="15" hidden="false" customHeight="false" outlineLevel="0" collapsed="false">
      <c r="B21" s="0" t="s">
        <v>64</v>
      </c>
      <c r="C21" s="18" t="s">
        <v>65</v>
      </c>
      <c r="E21" s="9" t="s">
        <v>66</v>
      </c>
    </row>
    <row r="22" customFormat="false" ht="15" hidden="false" customHeight="false" outlineLevel="0" collapsed="false">
      <c r="B22" s="0" t="s">
        <v>67</v>
      </c>
      <c r="C22" s="19" t="n">
        <v>0.5</v>
      </c>
      <c r="D22" s="9" t="s">
        <v>68</v>
      </c>
      <c r="E22" s="9" t="s">
        <v>69</v>
      </c>
    </row>
    <row r="24" customFormat="false" ht="15" hidden="false" customHeight="false" outlineLevel="0" collapsed="false">
      <c r="B24" s="17" t="s">
        <v>70</v>
      </c>
      <c r="C24" s="17"/>
      <c r="D24" s="17"/>
      <c r="E24" s="17"/>
    </row>
    <row r="25" customFormat="false" ht="15" hidden="false" customHeight="false" outlineLevel="0" collapsed="false">
      <c r="B25" s="0" t="s">
        <v>71</v>
      </c>
      <c r="C25" s="5" t="s">
        <v>72</v>
      </c>
    </row>
    <row r="26" customFormat="false" ht="15" hidden="false" customHeight="false" outlineLevel="0" collapsed="false">
      <c r="B26" s="0" t="s">
        <v>73</v>
      </c>
      <c r="C26" s="5" t="s">
        <v>74</v>
      </c>
      <c r="E26" s="9" t="s">
        <v>75</v>
      </c>
    </row>
    <row r="28" customFormat="false" ht="15" hidden="false" customHeight="false" outlineLevel="0" collapsed="false">
      <c r="B28" s="4" t="s">
        <v>76</v>
      </c>
    </row>
    <row r="29" customFormat="false" ht="39.75" hidden="false" customHeight="true" outlineLevel="0" collapsed="false">
      <c r="B29" s="7" t="s">
        <v>77</v>
      </c>
      <c r="C29" s="7"/>
      <c r="D29" s="7"/>
      <c r="E29" s="7"/>
    </row>
    <row r="30" customFormat="false" ht="15" hidden="false" customHeight="false" outlineLevel="0" collapsed="false">
      <c r="B30" s="7"/>
      <c r="C30" s="7"/>
      <c r="D30" s="7"/>
      <c r="E30" s="7"/>
    </row>
  </sheetData>
  <mergeCells count="7">
    <mergeCell ref="B2:E2"/>
    <mergeCell ref="B5:E5"/>
    <mergeCell ref="B10:E10"/>
    <mergeCell ref="B14:E14"/>
    <mergeCell ref="B20:E20"/>
    <mergeCell ref="B24:E24"/>
    <mergeCell ref="B29:E30"/>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F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8"/>
    <col collapsed="false" customWidth="true" hidden="false" outlineLevel="0" max="3" min="3" style="0" width="16"/>
    <col collapsed="false" customWidth="true" hidden="false" outlineLevel="0" max="4" min="4" style="0" width="12"/>
    <col collapsed="false" customWidth="true" hidden="false" outlineLevel="0" max="5" min="5" style="0" width="48"/>
    <col collapsed="false" customWidth="true" hidden="false" outlineLevel="0" max="6" min="6" style="0" width="14"/>
  </cols>
  <sheetData>
    <row r="2" customFormat="false" ht="22.05" hidden="false" customHeight="false" outlineLevel="0" collapsed="false">
      <c r="B2" s="15" t="s">
        <v>78</v>
      </c>
      <c r="C2" s="15"/>
      <c r="D2" s="15"/>
      <c r="E2" s="15"/>
    </row>
    <row r="3" customFormat="false" ht="15" hidden="false" customHeight="false" outlineLevel="0" collapsed="false">
      <c r="B3" s="16" t="s">
        <v>79</v>
      </c>
    </row>
    <row r="5" customFormat="false" ht="15" hidden="false" customHeight="false" outlineLevel="0" collapsed="false">
      <c r="B5" s="20" t="s">
        <v>80</v>
      </c>
      <c r="C5" s="20"/>
      <c r="D5" s="20"/>
      <c r="E5" s="20"/>
    </row>
    <row r="6" customFormat="false" ht="15" hidden="false" customHeight="false" outlineLevel="0" collapsed="false">
      <c r="B6" s="21" t="s">
        <v>81</v>
      </c>
      <c r="C6" s="21" t="s">
        <v>82</v>
      </c>
      <c r="D6" s="21" t="s">
        <v>83</v>
      </c>
      <c r="E6" s="21" t="s">
        <v>84</v>
      </c>
      <c r="F6" s="21" t="s">
        <v>85</v>
      </c>
    </row>
    <row r="7" customFormat="false" ht="15" hidden="false" customHeight="false" outlineLevel="0" collapsed="false">
      <c r="B7" s="22" t="s">
        <v>86</v>
      </c>
      <c r="C7" s="22" t="n">
        <v>250</v>
      </c>
      <c r="D7" s="22" t="n">
        <v>700</v>
      </c>
      <c r="E7" s="22" t="n">
        <v>1100</v>
      </c>
      <c r="F7" s="22" t="n">
        <v>175</v>
      </c>
    </row>
    <row r="8" customFormat="false" ht="15" hidden="false" customHeight="false" outlineLevel="0" collapsed="false">
      <c r="B8" s="22" t="s">
        <v>87</v>
      </c>
      <c r="C8" s="22" t="n">
        <v>300</v>
      </c>
      <c r="D8" s="22" t="n">
        <v>650</v>
      </c>
      <c r="E8" s="22" t="n">
        <v>1100</v>
      </c>
      <c r="F8" s="22" t="n">
        <v>165</v>
      </c>
    </row>
    <row r="9" customFormat="false" ht="15" hidden="false" customHeight="false" outlineLevel="0" collapsed="false">
      <c r="B9" s="23" t="s">
        <v>39</v>
      </c>
      <c r="C9" s="23" t="n">
        <v>350</v>
      </c>
      <c r="D9" s="23" t="n">
        <v>600</v>
      </c>
      <c r="E9" s="23" t="n">
        <v>1100</v>
      </c>
      <c r="F9" s="23" t="n">
        <v>160</v>
      </c>
    </row>
    <row r="10" customFormat="false" ht="15" hidden="false" customHeight="false" outlineLevel="0" collapsed="false">
      <c r="B10" s="22" t="s">
        <v>88</v>
      </c>
      <c r="C10" s="22" t="n">
        <v>400</v>
      </c>
      <c r="D10" s="22" t="n">
        <v>550</v>
      </c>
      <c r="E10" s="22" t="n">
        <v>1100</v>
      </c>
      <c r="F10" s="22" t="n">
        <v>155</v>
      </c>
    </row>
    <row r="11" customFormat="false" ht="15" hidden="false" customHeight="false" outlineLevel="0" collapsed="false">
      <c r="B11" s="22" t="s">
        <v>89</v>
      </c>
      <c r="C11" s="22" t="n">
        <v>450</v>
      </c>
      <c r="D11" s="22" t="n">
        <v>500</v>
      </c>
      <c r="E11" s="22" t="n">
        <v>1050</v>
      </c>
      <c r="F11" s="22" t="n">
        <v>150</v>
      </c>
    </row>
    <row r="13" customFormat="false" ht="15" hidden="false" customHeight="false" outlineLevel="0" collapsed="false">
      <c r="B13" s="20" t="s">
        <v>90</v>
      </c>
      <c r="C13" s="20"/>
      <c r="D13" s="20"/>
      <c r="E13" s="20"/>
    </row>
    <row r="14" customFormat="false" ht="15" hidden="false" customHeight="false" outlineLevel="0" collapsed="false">
      <c r="B14" s="0" t="s">
        <v>91</v>
      </c>
      <c r="C14" s="24" t="n">
        <f aca="false">'1. Hypothèses'!C7</f>
        <v>25</v>
      </c>
      <c r="D14" s="9" t="s">
        <v>42</v>
      </c>
    </row>
    <row r="15" customFormat="false" ht="15" hidden="false" customHeight="false" outlineLevel="0" collapsed="false">
      <c r="B15" s="0" t="s">
        <v>92</v>
      </c>
      <c r="C15" s="25" t="n">
        <f aca="false">IF(C14&lt;=16,250,IF(C14&lt;=20,300,IF(C14&lt;=25,350,IF(C14&lt;=30,400,450))))</f>
        <v>350</v>
      </c>
      <c r="D15" s="9" t="s">
        <v>93</v>
      </c>
      <c r="E15" s="9" t="s">
        <v>94</v>
      </c>
    </row>
    <row r="16" customFormat="false" ht="15" hidden="false" customHeight="false" outlineLevel="0" collapsed="false">
      <c r="B16" s="0" t="s">
        <v>95</v>
      </c>
      <c r="C16" s="26" t="n">
        <f aca="false">IF(C14&lt;=16,700,IF(C14&lt;=20,650,IF(C14&lt;=25,600,IF(C14&lt;=30,550,500))))</f>
        <v>600</v>
      </c>
      <c r="D16" s="9" t="s">
        <v>93</v>
      </c>
    </row>
    <row r="17" customFormat="false" ht="15" hidden="false" customHeight="false" outlineLevel="0" collapsed="false">
      <c r="B17" s="0" t="s">
        <v>96</v>
      </c>
      <c r="C17" s="26" t="n">
        <f aca="false">IF(C14&lt;=30,1100,1050)</f>
        <v>1100</v>
      </c>
      <c r="D17" s="9" t="s">
        <v>93</v>
      </c>
    </row>
    <row r="18" customFormat="false" ht="15" hidden="false" customHeight="false" outlineLevel="0" collapsed="false">
      <c r="B18" s="0" t="s">
        <v>97</v>
      </c>
      <c r="C18" s="26" t="n">
        <f aca="false">IF(C14&lt;=16,175,IF(C14&lt;=20,165,IF(C14&lt;=25,160,IF(C14&lt;=30,155,150))))</f>
        <v>160</v>
      </c>
      <c r="D18" s="9" t="s">
        <v>98</v>
      </c>
    </row>
    <row r="19" customFormat="false" ht="15" hidden="false" customHeight="false" outlineLevel="0" collapsed="false">
      <c r="B19" s="0" t="s">
        <v>99</v>
      </c>
      <c r="C19" s="27" t="n">
        <f aca="false">C18/C15</f>
        <v>0.457142857142857</v>
      </c>
      <c r="D19" s="9" t="s">
        <v>68</v>
      </c>
    </row>
    <row r="21" customFormat="false" ht="15" hidden="false" customHeight="false" outlineLevel="0" collapsed="false">
      <c r="B21" s="4" t="s">
        <v>100</v>
      </c>
    </row>
    <row r="22" customFormat="false" ht="54.75" hidden="false" customHeight="true" outlineLevel="0" collapsed="false">
      <c r="B22" s="7" t="s">
        <v>101</v>
      </c>
      <c r="C22" s="7"/>
      <c r="D22" s="7"/>
      <c r="E22" s="7"/>
      <c r="F22" s="7"/>
    </row>
    <row r="23" customFormat="false" ht="15" hidden="false" customHeight="false" outlineLevel="0" collapsed="false">
      <c r="B23" s="7"/>
      <c r="C23" s="7"/>
      <c r="D23" s="7"/>
      <c r="E23" s="7"/>
      <c r="F23" s="7"/>
    </row>
    <row r="24" customFormat="false" ht="15" hidden="false" customHeight="false" outlineLevel="0" collapsed="false">
      <c r="B24" s="7"/>
      <c r="C24" s="7"/>
      <c r="D24" s="7"/>
      <c r="E24" s="7"/>
      <c r="F24" s="7"/>
    </row>
  </sheetData>
  <mergeCells count="4">
    <mergeCell ref="B2:E2"/>
    <mergeCell ref="B5:E5"/>
    <mergeCell ref="B13:E13"/>
    <mergeCell ref="B22:F24"/>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E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0"/>
    <col collapsed="false" customWidth="true" hidden="false" outlineLevel="0" max="3" min="3" style="0" width="16"/>
    <col collapsed="false" customWidth="true" hidden="false" outlineLevel="0" max="4" min="4" style="0" width="12"/>
    <col collapsed="false" customWidth="true" hidden="false" outlineLevel="0" max="5" min="5" style="0" width="48"/>
  </cols>
  <sheetData>
    <row r="2" customFormat="false" ht="22.05" hidden="false" customHeight="false" outlineLevel="0" collapsed="false">
      <c r="B2" s="15" t="s">
        <v>102</v>
      </c>
      <c r="C2" s="15"/>
      <c r="D2" s="15"/>
      <c r="E2" s="15"/>
    </row>
    <row r="3" customFormat="false" ht="15" hidden="false" customHeight="false" outlineLevel="0" collapsed="false">
      <c r="B3" s="16" t="s">
        <v>103</v>
      </c>
    </row>
    <row r="5" customFormat="false" ht="15" hidden="false" customHeight="false" outlineLevel="0" collapsed="false">
      <c r="B5" s="20" t="s">
        <v>104</v>
      </c>
      <c r="C5" s="20"/>
      <c r="D5" s="20"/>
      <c r="E5" s="20"/>
    </row>
    <row r="6" customFormat="false" ht="15" hidden="false" customHeight="false" outlineLevel="0" collapsed="false">
      <c r="B6" s="0" t="s">
        <v>105</v>
      </c>
      <c r="C6" s="24" t="n">
        <f aca="false">'1. Hypothèses'!C7</f>
        <v>25</v>
      </c>
      <c r="D6" s="9" t="s">
        <v>42</v>
      </c>
    </row>
    <row r="7" customFormat="false" ht="15" hidden="false" customHeight="false" outlineLevel="0" collapsed="false">
      <c r="B7" s="0" t="s">
        <v>106</v>
      </c>
      <c r="C7" s="24" t="n">
        <f aca="false">'1. Hypothèses'!C8</f>
        <v>32</v>
      </c>
      <c r="D7" s="9" t="s">
        <v>42</v>
      </c>
    </row>
    <row r="8" customFormat="false" ht="15" hidden="false" customHeight="false" outlineLevel="0" collapsed="false">
      <c r="B8" s="0" t="s">
        <v>107</v>
      </c>
      <c r="C8" s="28" t="n">
        <f aca="false">'1. Hypothèses'!C22</f>
        <v>0.5</v>
      </c>
      <c r="D8" s="9" t="s">
        <v>68</v>
      </c>
    </row>
    <row r="10" customFormat="false" ht="15" hidden="false" customHeight="false" outlineLevel="0" collapsed="false">
      <c r="B10" s="20" t="s">
        <v>108</v>
      </c>
      <c r="C10" s="20"/>
      <c r="D10" s="20"/>
      <c r="E10" s="20"/>
    </row>
    <row r="11" customFormat="false" ht="15" hidden="false" customHeight="false" outlineLevel="0" collapsed="false">
      <c r="B11" s="0" t="s">
        <v>109</v>
      </c>
      <c r="C11" s="25" t="n">
        <f aca="false">IF(C6&lt;=20,300,IF(C6&lt;=25,350,IF(C6&lt;=30,400,450)))</f>
        <v>350</v>
      </c>
      <c r="D11" s="9" t="s">
        <v>93</v>
      </c>
      <c r="E11" s="9" t="s">
        <v>110</v>
      </c>
    </row>
    <row r="12" customFormat="false" ht="15" hidden="false" customHeight="false" outlineLevel="0" collapsed="false">
      <c r="B12" s="0" t="s">
        <v>111</v>
      </c>
      <c r="C12" s="29" t="n">
        <f aca="false">C8*C11</f>
        <v>175</v>
      </c>
      <c r="D12" s="9" t="s">
        <v>98</v>
      </c>
    </row>
    <row r="14" customFormat="false" ht="15" hidden="false" customHeight="false" outlineLevel="0" collapsed="false">
      <c r="B14" s="20" t="s">
        <v>112</v>
      </c>
      <c r="C14" s="20"/>
      <c r="D14" s="20"/>
      <c r="E14" s="20"/>
    </row>
    <row r="15" customFormat="false" ht="15" hidden="false" customHeight="false" outlineLevel="0" collapsed="false">
      <c r="B15" s="0" t="s">
        <v>113</v>
      </c>
      <c r="C15" s="30" t="n">
        <f aca="false">C11/('1. Hypothèses'!C12*1000)</f>
        <v>0.112903225806452</v>
      </c>
      <c r="D15" s="9" t="s">
        <v>114</v>
      </c>
    </row>
    <row r="16" customFormat="false" ht="15" hidden="false" customHeight="false" outlineLevel="0" collapsed="false">
      <c r="B16" s="0" t="s">
        <v>115</v>
      </c>
      <c r="C16" s="30" t="n">
        <f aca="false">C12/1000</f>
        <v>0.175</v>
      </c>
      <c r="D16" s="9" t="s">
        <v>114</v>
      </c>
    </row>
    <row r="17" customFormat="false" ht="15" hidden="false" customHeight="false" outlineLevel="0" collapsed="false">
      <c r="B17" s="0" t="s">
        <v>116</v>
      </c>
      <c r="C17" s="19" t="n">
        <v>0.02</v>
      </c>
      <c r="D17" s="9" t="s">
        <v>114</v>
      </c>
    </row>
    <row r="18" customFormat="false" ht="15" hidden="false" customHeight="false" outlineLevel="0" collapsed="false">
      <c r="B18" s="0" t="s">
        <v>117</v>
      </c>
      <c r="C18" s="30" t="n">
        <f aca="false">1-C15-C16-C17</f>
        <v>0.692096774193548</v>
      </c>
      <c r="D18" s="9" t="s">
        <v>114</v>
      </c>
    </row>
    <row r="20" customFormat="false" ht="15" hidden="false" customHeight="false" outlineLevel="0" collapsed="false">
      <c r="B20" s="20" t="s">
        <v>118</v>
      </c>
      <c r="C20" s="20"/>
      <c r="D20" s="20"/>
      <c r="E20" s="20"/>
    </row>
    <row r="21" customFormat="false" ht="15" hidden="false" customHeight="false" outlineLevel="0" collapsed="false">
      <c r="B21" s="0" t="s">
        <v>119</v>
      </c>
      <c r="C21" s="19" t="n">
        <v>0.4</v>
      </c>
      <c r="D21" s="9" t="s">
        <v>68</v>
      </c>
      <c r="E21" s="9" t="s">
        <v>120</v>
      </c>
    </row>
    <row r="22" customFormat="false" ht="15" hidden="false" customHeight="false" outlineLevel="0" collapsed="false">
      <c r="B22" s="0" t="s">
        <v>121</v>
      </c>
      <c r="C22" s="30" t="n">
        <f aca="false">C18*C21</f>
        <v>0.276838709677419</v>
      </c>
      <c r="D22" s="9" t="s">
        <v>114</v>
      </c>
    </row>
    <row r="23" customFormat="false" ht="15" hidden="false" customHeight="false" outlineLevel="0" collapsed="false">
      <c r="B23" s="0" t="s">
        <v>122</v>
      </c>
      <c r="C23" s="30" t="n">
        <f aca="false">C18*(1-C21)</f>
        <v>0.415258064516129</v>
      </c>
      <c r="D23" s="9" t="s">
        <v>114</v>
      </c>
    </row>
    <row r="24" customFormat="false" ht="15" hidden="false" customHeight="false" outlineLevel="0" collapsed="false">
      <c r="B24" s="0" t="s">
        <v>123</v>
      </c>
      <c r="C24" s="29" t="n">
        <f aca="false">C22*'1. Hypothèses'!C17*1000</f>
        <v>733.622580645161</v>
      </c>
      <c r="D24" s="9" t="s">
        <v>93</v>
      </c>
    </row>
    <row r="25" customFormat="false" ht="15" hidden="false" customHeight="false" outlineLevel="0" collapsed="false">
      <c r="B25" s="0" t="s">
        <v>124</v>
      </c>
      <c r="C25" s="29" t="n">
        <f aca="false">C23*'1. Hypothèses'!C18*1000</f>
        <v>1100.43387096774</v>
      </c>
      <c r="D25" s="9" t="s">
        <v>93</v>
      </c>
    </row>
    <row r="27" customFormat="false" ht="15" hidden="false" customHeight="false" outlineLevel="0" collapsed="false">
      <c r="B27" s="20" t="s">
        <v>125</v>
      </c>
      <c r="C27" s="20"/>
      <c r="D27" s="20"/>
      <c r="E27" s="20"/>
    </row>
    <row r="28" customFormat="false" ht="15" hidden="false" customHeight="false" outlineLevel="0" collapsed="false">
      <c r="B28" s="0" t="s">
        <v>126</v>
      </c>
      <c r="C28" s="31" t="n">
        <f aca="false">C11</f>
        <v>350</v>
      </c>
      <c r="D28" s="9" t="s">
        <v>93</v>
      </c>
    </row>
    <row r="29" customFormat="false" ht="15" hidden="false" customHeight="false" outlineLevel="0" collapsed="false">
      <c r="B29" s="0" t="s">
        <v>127</v>
      </c>
      <c r="C29" s="29" t="n">
        <f aca="false">C24</f>
        <v>733.622580645161</v>
      </c>
      <c r="D29" s="9" t="s">
        <v>93</v>
      </c>
    </row>
    <row r="30" customFormat="false" ht="15" hidden="false" customHeight="false" outlineLevel="0" collapsed="false">
      <c r="B30" s="0" t="s">
        <v>128</v>
      </c>
      <c r="C30" s="29" t="n">
        <f aca="false">C25</f>
        <v>1100.43387096774</v>
      </c>
      <c r="D30" s="9" t="s">
        <v>93</v>
      </c>
    </row>
    <row r="31" customFormat="false" ht="15" hidden="false" customHeight="false" outlineLevel="0" collapsed="false">
      <c r="B31" s="0" t="s">
        <v>129</v>
      </c>
      <c r="C31" s="29" t="n">
        <f aca="false">C12</f>
        <v>175</v>
      </c>
      <c r="D31" s="9" t="s">
        <v>98</v>
      </c>
    </row>
    <row r="33" customFormat="false" ht="15" hidden="false" customHeight="false" outlineLevel="0" collapsed="false">
      <c r="B33" s="4" t="s">
        <v>130</v>
      </c>
    </row>
    <row r="34" customFormat="false" ht="49.5" hidden="false" customHeight="true" outlineLevel="0" collapsed="false">
      <c r="B34" s="12" t="s">
        <v>131</v>
      </c>
      <c r="C34" s="12"/>
      <c r="D34" s="12"/>
      <c r="E34" s="12"/>
    </row>
    <row r="35" customFormat="false" ht="15" hidden="false" customHeight="false" outlineLevel="0" collapsed="false">
      <c r="B35" s="12"/>
      <c r="C35" s="12"/>
      <c r="D35" s="12"/>
      <c r="E35" s="12"/>
    </row>
  </sheetData>
  <mergeCells count="7">
    <mergeCell ref="B2:E2"/>
    <mergeCell ref="B5:E5"/>
    <mergeCell ref="B10:E10"/>
    <mergeCell ref="B14:E14"/>
    <mergeCell ref="B20:E20"/>
    <mergeCell ref="B27:E27"/>
    <mergeCell ref="B34:E35"/>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F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16"/>
    <col collapsed="false" customWidth="true" hidden="false" outlineLevel="0" max="4" min="4" style="0" width="14"/>
    <col collapsed="false" customWidth="true" hidden="false" outlineLevel="0" max="5" min="5" style="0" width="16"/>
    <col collapsed="false" customWidth="true" hidden="false" outlineLevel="0" max="6" min="6" style="0" width="30"/>
  </cols>
  <sheetData>
    <row r="2" customFormat="false" ht="22.05" hidden="false" customHeight="false" outlineLevel="0" collapsed="false">
      <c r="B2" s="15" t="s">
        <v>132</v>
      </c>
      <c r="C2" s="15"/>
      <c r="D2" s="15"/>
      <c r="E2" s="15"/>
      <c r="F2" s="15"/>
    </row>
    <row r="3" customFormat="false" ht="15" hidden="false" customHeight="false" outlineLevel="0" collapsed="false">
      <c r="B3" s="16" t="s">
        <v>133</v>
      </c>
    </row>
    <row r="5" customFormat="false" ht="15" hidden="false" customHeight="false" outlineLevel="0" collapsed="false">
      <c r="B5" s="20" t="s">
        <v>134</v>
      </c>
      <c r="C5" s="20"/>
      <c r="D5" s="20"/>
      <c r="E5" s="20"/>
      <c r="F5" s="20"/>
    </row>
    <row r="6" customFormat="false" ht="15" hidden="false" customHeight="false" outlineLevel="0" collapsed="false">
      <c r="B6" s="0" t="s">
        <v>135</v>
      </c>
      <c r="C6" s="18" t="s">
        <v>136</v>
      </c>
      <c r="E6" s="9" t="s">
        <v>137</v>
      </c>
    </row>
    <row r="8" customFormat="false" ht="15" hidden="false" customHeight="false" outlineLevel="0" collapsed="false">
      <c r="B8" s="20" t="s">
        <v>138</v>
      </c>
      <c r="C8" s="20"/>
      <c r="D8" s="20"/>
      <c r="E8" s="20"/>
      <c r="F8" s="20"/>
    </row>
    <row r="9" customFormat="false" ht="15" hidden="false" customHeight="false" outlineLevel="0" collapsed="false">
      <c r="B9" s="21" t="s">
        <v>139</v>
      </c>
      <c r="C9" s="21" t="s">
        <v>140</v>
      </c>
      <c r="D9" s="21" t="s">
        <v>141</v>
      </c>
      <c r="E9" s="21" t="s">
        <v>142</v>
      </c>
      <c r="F9" s="21" t="s">
        <v>143</v>
      </c>
    </row>
    <row r="10" customFormat="false" ht="15" hidden="false" customHeight="false" outlineLevel="0" collapsed="false">
      <c r="B10" s="32" t="s">
        <v>126</v>
      </c>
      <c r="C10" s="26" t="n">
        <f aca="false">'2. Dosage Pratique'!C15</f>
        <v>350</v>
      </c>
      <c r="D10" s="26" t="n">
        <f aca="false">'3. Dosage Dreux simplifié'!C28</f>
        <v>350</v>
      </c>
      <c r="E10" s="32" t="s">
        <v>144</v>
      </c>
      <c r="F10" s="32" t="s">
        <v>145</v>
      </c>
    </row>
    <row r="11" customFormat="false" ht="15" hidden="false" customHeight="false" outlineLevel="0" collapsed="false">
      <c r="B11" s="32" t="s">
        <v>127</v>
      </c>
      <c r="C11" s="26" t="n">
        <f aca="false">'2. Dosage Pratique'!C16</f>
        <v>600</v>
      </c>
      <c r="D11" s="29" t="n">
        <f aca="false">'3. Dosage Dreux simplifié'!C29</f>
        <v>733.622580645161</v>
      </c>
      <c r="E11" s="32" t="s">
        <v>144</v>
      </c>
      <c r="F11" s="32"/>
    </row>
    <row r="12" customFormat="false" ht="15" hidden="false" customHeight="false" outlineLevel="0" collapsed="false">
      <c r="B12" s="32" t="s">
        <v>128</v>
      </c>
      <c r="C12" s="26" t="n">
        <f aca="false">'2. Dosage Pratique'!C17</f>
        <v>1100</v>
      </c>
      <c r="D12" s="29" t="n">
        <f aca="false">'3. Dosage Dreux simplifié'!C30</f>
        <v>1100.43387096774</v>
      </c>
      <c r="E12" s="32" t="s">
        <v>144</v>
      </c>
      <c r="F12" s="32"/>
    </row>
    <row r="13" customFormat="false" ht="15" hidden="false" customHeight="false" outlineLevel="0" collapsed="false">
      <c r="B13" s="32" t="s">
        <v>129</v>
      </c>
      <c r="C13" s="26" t="n">
        <f aca="false">'2. Dosage Pratique'!C18</f>
        <v>160</v>
      </c>
      <c r="D13" s="29" t="n">
        <f aca="false">'3. Dosage Dreux simplifié'!C31</f>
        <v>175</v>
      </c>
      <c r="E13" s="32" t="s">
        <v>146</v>
      </c>
      <c r="F13" s="32"/>
    </row>
    <row r="15" customFormat="false" ht="15" hidden="false" customHeight="false" outlineLevel="0" collapsed="false">
      <c r="B15" s="20" t="s">
        <v>147</v>
      </c>
      <c r="C15" s="20"/>
      <c r="D15" s="20"/>
      <c r="E15" s="20"/>
      <c r="F15" s="20"/>
    </row>
    <row r="16" customFormat="false" ht="15" hidden="false" customHeight="false" outlineLevel="0" collapsed="false">
      <c r="B16" s="33" t="s">
        <v>148</v>
      </c>
    </row>
    <row r="17" customFormat="false" ht="15" hidden="false" customHeight="false" outlineLevel="0" collapsed="false">
      <c r="B17" s="0" t="s">
        <v>149</v>
      </c>
      <c r="C17" s="18" t="n">
        <v>12</v>
      </c>
      <c r="D17" s="9" t="s">
        <v>146</v>
      </c>
      <c r="E17" s="9" t="s">
        <v>150</v>
      </c>
    </row>
    <row r="18" customFormat="false" ht="15" hidden="false" customHeight="false" outlineLevel="0" collapsed="false">
      <c r="B18" s="0" t="s">
        <v>151</v>
      </c>
      <c r="C18" s="18" t="n">
        <v>60</v>
      </c>
      <c r="D18" s="9" t="s">
        <v>146</v>
      </c>
      <c r="E18" s="9" t="s">
        <v>152</v>
      </c>
    </row>
    <row r="19" customFormat="false" ht="15" hidden="false" customHeight="false" outlineLevel="0" collapsed="false">
      <c r="B19" s="0" t="s">
        <v>153</v>
      </c>
      <c r="C19" s="19" t="n">
        <v>1.1</v>
      </c>
      <c r="D19" s="9" t="s">
        <v>51</v>
      </c>
      <c r="E19" s="9" t="s">
        <v>154</v>
      </c>
    </row>
    <row r="21" customFormat="false" ht="15" hidden="false" customHeight="false" outlineLevel="0" collapsed="false">
      <c r="B21" s="34" t="s">
        <v>155</v>
      </c>
      <c r="C21" s="34"/>
      <c r="D21" s="34"/>
      <c r="E21" s="34"/>
      <c r="F21" s="34"/>
    </row>
    <row r="22" customFormat="false" ht="15" hidden="false" customHeight="false" outlineLevel="0" collapsed="false">
      <c r="B22" s="0" t="s">
        <v>156</v>
      </c>
      <c r="C22" s="35" t="n">
        <f aca="false">(C10/C19)/C17*1000</f>
        <v>26515.1515151515</v>
      </c>
      <c r="D22" s="9" t="s">
        <v>157</v>
      </c>
      <c r="E22" s="9" t="s">
        <v>158</v>
      </c>
    </row>
    <row r="23" customFormat="false" ht="15" hidden="false" customHeight="false" outlineLevel="0" collapsed="false">
      <c r="B23" s="0" t="s">
        <v>159</v>
      </c>
      <c r="C23" s="35" t="n">
        <f aca="false">(C11/1.5)/C17*1000</f>
        <v>33333.3333333333</v>
      </c>
      <c r="D23" s="9" t="s">
        <v>157</v>
      </c>
      <c r="E23" s="9" t="s">
        <v>160</v>
      </c>
    </row>
    <row r="24" customFormat="false" ht="15" hidden="false" customHeight="false" outlineLevel="0" collapsed="false">
      <c r="B24" s="0" t="s">
        <v>161</v>
      </c>
      <c r="C24" s="35" t="n">
        <f aca="false">(C12/1.5)/C17*1000</f>
        <v>61111.1111111111</v>
      </c>
      <c r="D24" s="9" t="s">
        <v>157</v>
      </c>
      <c r="E24" s="9" t="s">
        <v>162</v>
      </c>
    </row>
    <row r="25" customFormat="false" ht="15" hidden="false" customHeight="false" outlineLevel="0" collapsed="false">
      <c r="B25" s="0" t="s">
        <v>163</v>
      </c>
      <c r="C25" s="35" t="n">
        <f aca="false">C13/C17</f>
        <v>13.3333333333333</v>
      </c>
      <c r="D25" s="9" t="s">
        <v>157</v>
      </c>
    </row>
    <row r="27" customFormat="false" ht="15" hidden="false" customHeight="false" outlineLevel="0" collapsed="false">
      <c r="B27" s="4" t="s">
        <v>164</v>
      </c>
    </row>
    <row r="28" customFormat="false" ht="60" hidden="false" customHeight="true" outlineLevel="0" collapsed="false">
      <c r="B28" s="14" t="s">
        <v>165</v>
      </c>
      <c r="C28" s="14"/>
      <c r="D28" s="14"/>
      <c r="E28" s="14"/>
      <c r="F28" s="14"/>
    </row>
    <row r="29" customFormat="false" ht="15" hidden="false" customHeight="false" outlineLevel="0" collapsed="false">
      <c r="B29" s="14"/>
      <c r="C29" s="14"/>
      <c r="D29" s="14"/>
      <c r="E29" s="14"/>
      <c r="F29" s="14"/>
    </row>
    <row r="30" customFormat="false" ht="15" hidden="false" customHeight="false" outlineLevel="0" collapsed="false">
      <c r="B30" s="14"/>
      <c r="C30" s="14"/>
      <c r="D30" s="14"/>
      <c r="E30" s="14"/>
      <c r="F30" s="14"/>
    </row>
  </sheetData>
  <mergeCells count="6">
    <mergeCell ref="B2:F2"/>
    <mergeCell ref="B5:F5"/>
    <mergeCell ref="B8:F8"/>
    <mergeCell ref="B15:F15"/>
    <mergeCell ref="B21:F21"/>
    <mergeCell ref="B28:F30"/>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E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48"/>
    <col collapsed="false" customWidth="true" hidden="false" outlineLevel="0" max="4" min="4" style="0" width="55"/>
    <col collapsed="false" customWidth="true" hidden="false" outlineLevel="0" max="5" min="5" style="0" width="22"/>
  </cols>
  <sheetData>
    <row r="2" customFormat="false" ht="22.05" hidden="false" customHeight="false" outlineLevel="0" collapsed="false">
      <c r="B2" s="15" t="s">
        <v>166</v>
      </c>
      <c r="C2" s="15"/>
      <c r="D2" s="15"/>
      <c r="E2" s="15"/>
    </row>
    <row r="4" customFormat="false" ht="15" hidden="false" customHeight="false" outlineLevel="0" collapsed="false">
      <c r="B4" s="36" t="s">
        <v>167</v>
      </c>
      <c r="C4" s="36"/>
      <c r="D4" s="36"/>
      <c r="E4" s="36"/>
    </row>
    <row r="5" customFormat="false" ht="15" hidden="false" customHeight="false" outlineLevel="0" collapsed="false">
      <c r="B5" s="37" t="s">
        <v>168</v>
      </c>
      <c r="C5" s="37" t="s">
        <v>169</v>
      </c>
      <c r="D5" s="37" t="s">
        <v>170</v>
      </c>
      <c r="E5" s="37" t="s">
        <v>171</v>
      </c>
    </row>
    <row r="6" customFormat="false" ht="15" hidden="false" customHeight="false" outlineLevel="0" collapsed="false">
      <c r="B6" s="22" t="s">
        <v>172</v>
      </c>
      <c r="C6" s="38" t="s">
        <v>173</v>
      </c>
      <c r="D6" s="38" t="s">
        <v>174</v>
      </c>
      <c r="E6" s="39" t="s">
        <v>175</v>
      </c>
    </row>
    <row r="7" customFormat="false" ht="15" hidden="false" customHeight="false" outlineLevel="0" collapsed="false">
      <c r="B7" s="22" t="s">
        <v>176</v>
      </c>
      <c r="C7" s="38" t="s">
        <v>177</v>
      </c>
      <c r="D7" s="38" t="s">
        <v>178</v>
      </c>
      <c r="E7" s="39" t="s">
        <v>175</v>
      </c>
    </row>
    <row r="8" customFormat="false" ht="15" hidden="false" customHeight="false" outlineLevel="0" collapsed="false">
      <c r="B8" s="22" t="s">
        <v>179</v>
      </c>
      <c r="C8" s="38" t="s">
        <v>180</v>
      </c>
      <c r="D8" s="38" t="s">
        <v>181</v>
      </c>
      <c r="E8" s="40" t="s">
        <v>182</v>
      </c>
    </row>
    <row r="9" customFormat="false" ht="15" hidden="false" customHeight="false" outlineLevel="0" collapsed="false">
      <c r="B9" s="22" t="s">
        <v>183</v>
      </c>
      <c r="C9" s="38" t="s">
        <v>184</v>
      </c>
      <c r="D9" s="38" t="s">
        <v>185</v>
      </c>
      <c r="E9" s="40" t="s">
        <v>182</v>
      </c>
    </row>
    <row r="10" customFormat="false" ht="15" hidden="false" customHeight="false" outlineLevel="0" collapsed="false">
      <c r="B10" s="22" t="s">
        <v>186</v>
      </c>
      <c r="C10" s="38" t="s">
        <v>187</v>
      </c>
      <c r="D10" s="38" t="s">
        <v>188</v>
      </c>
      <c r="E10" s="22" t="s">
        <v>189</v>
      </c>
    </row>
    <row r="11" customFormat="false" ht="15" hidden="false" customHeight="false" outlineLevel="0" collapsed="false">
      <c r="B11" s="22" t="s">
        <v>190</v>
      </c>
      <c r="C11" s="38" t="s">
        <v>191</v>
      </c>
      <c r="D11" s="38" t="s">
        <v>192</v>
      </c>
      <c r="E11" s="39" t="s">
        <v>175</v>
      </c>
    </row>
    <row r="12" customFormat="false" ht="15" hidden="false" customHeight="false" outlineLevel="0" collapsed="false">
      <c r="B12" s="22" t="s">
        <v>193</v>
      </c>
      <c r="C12" s="38" t="s">
        <v>194</v>
      </c>
      <c r="D12" s="38" t="s">
        <v>195</v>
      </c>
      <c r="E12" s="40" t="s">
        <v>182</v>
      </c>
    </row>
    <row r="13" customFormat="false" ht="15" hidden="false" customHeight="false" outlineLevel="0" collapsed="false">
      <c r="B13" s="22" t="s">
        <v>196</v>
      </c>
      <c r="C13" s="38" t="s">
        <v>197</v>
      </c>
      <c r="D13" s="38" t="s">
        <v>198</v>
      </c>
      <c r="E13" s="22" t="s">
        <v>189</v>
      </c>
    </row>
    <row r="14" customFormat="false" ht="15" hidden="false" customHeight="false" outlineLevel="0" collapsed="false">
      <c r="B14" s="22" t="s">
        <v>199</v>
      </c>
      <c r="C14" s="38" t="s">
        <v>200</v>
      </c>
      <c r="D14" s="38" t="s">
        <v>201</v>
      </c>
      <c r="E14" s="40" t="s">
        <v>202</v>
      </c>
    </row>
    <row r="15" customFormat="false" ht="15" hidden="false" customHeight="false" outlineLevel="0" collapsed="false">
      <c r="B15" s="22" t="s">
        <v>203</v>
      </c>
      <c r="C15" s="38" t="s">
        <v>204</v>
      </c>
      <c r="D15" s="38" t="s">
        <v>205</v>
      </c>
      <c r="E15" s="39" t="s">
        <v>175</v>
      </c>
    </row>
    <row r="17" customFormat="false" ht="15" hidden="false" customHeight="false" outlineLevel="0" collapsed="false">
      <c r="B17" s="36" t="s">
        <v>206</v>
      </c>
      <c r="C17" s="36"/>
      <c r="D17" s="36"/>
      <c r="E17" s="36"/>
    </row>
    <row r="18" customFormat="false" ht="15" hidden="false" customHeight="false" outlineLevel="0" collapsed="false">
      <c r="B18" s="13" t="s">
        <v>207</v>
      </c>
      <c r="C18" s="34" t="s">
        <v>208</v>
      </c>
      <c r="D18" s="34"/>
      <c r="E18" s="34"/>
    </row>
    <row r="19" customFormat="false" ht="23.85" hidden="false" customHeight="true" outlineLevel="0" collapsed="false">
      <c r="B19" s="41" t="s">
        <v>209</v>
      </c>
      <c r="C19" s="42" t="s">
        <v>210</v>
      </c>
      <c r="D19" s="42"/>
      <c r="E19" s="42"/>
    </row>
    <row r="21" customFormat="false" ht="15" hidden="false" customHeight="false" outlineLevel="0" collapsed="false">
      <c r="B21" s="13" t="s">
        <v>207</v>
      </c>
      <c r="C21" s="34" t="s">
        <v>211</v>
      </c>
      <c r="D21" s="34"/>
      <c r="E21" s="34"/>
    </row>
    <row r="22" customFormat="false" ht="15" hidden="false" customHeight="true" outlineLevel="0" collapsed="false">
      <c r="B22" s="41" t="s">
        <v>209</v>
      </c>
      <c r="C22" s="42" t="s">
        <v>212</v>
      </c>
      <c r="D22" s="42"/>
      <c r="E22" s="42"/>
    </row>
    <row r="24" customFormat="false" ht="15" hidden="false" customHeight="false" outlineLevel="0" collapsed="false">
      <c r="B24" s="13" t="s">
        <v>207</v>
      </c>
      <c r="C24" s="34" t="s">
        <v>213</v>
      </c>
      <c r="D24" s="34"/>
      <c r="E24" s="34"/>
    </row>
    <row r="25" customFormat="false" ht="15" hidden="false" customHeight="true" outlineLevel="0" collapsed="false">
      <c r="B25" s="41" t="s">
        <v>209</v>
      </c>
      <c r="C25" s="42" t="s">
        <v>214</v>
      </c>
      <c r="D25" s="42"/>
      <c r="E25" s="42"/>
    </row>
    <row r="27" customFormat="false" ht="15" hidden="false" customHeight="false" outlineLevel="0" collapsed="false">
      <c r="B27" s="13" t="s">
        <v>207</v>
      </c>
      <c r="C27" s="34" t="s">
        <v>215</v>
      </c>
      <c r="D27" s="34"/>
      <c r="E27" s="34"/>
    </row>
    <row r="28" customFormat="false" ht="15" hidden="false" customHeight="true" outlineLevel="0" collapsed="false">
      <c r="B28" s="41" t="s">
        <v>209</v>
      </c>
      <c r="C28" s="42" t="s">
        <v>216</v>
      </c>
      <c r="D28" s="42"/>
      <c r="E28" s="42"/>
    </row>
    <row r="30" customFormat="false" ht="15" hidden="false" customHeight="false" outlineLevel="0" collapsed="false">
      <c r="B30" s="13" t="s">
        <v>207</v>
      </c>
      <c r="C30" s="34" t="s">
        <v>217</v>
      </c>
      <c r="D30" s="34"/>
      <c r="E30" s="34"/>
    </row>
    <row r="31" customFormat="false" ht="15" hidden="false" customHeight="true" outlineLevel="0" collapsed="false">
      <c r="B31" s="41" t="s">
        <v>209</v>
      </c>
      <c r="C31" s="42" t="s">
        <v>218</v>
      </c>
      <c r="D31" s="42"/>
      <c r="E31" s="42"/>
    </row>
    <row r="33" customFormat="false" ht="15" hidden="false" customHeight="false" outlineLevel="0" collapsed="false">
      <c r="B33" s="13" t="s">
        <v>207</v>
      </c>
      <c r="C33" s="34" t="s">
        <v>219</v>
      </c>
      <c r="D33" s="34"/>
      <c r="E33" s="34"/>
    </row>
    <row r="34" customFormat="false" ht="15" hidden="false" customHeight="true" outlineLevel="0" collapsed="false">
      <c r="B34" s="41" t="s">
        <v>209</v>
      </c>
      <c r="C34" s="42" t="s">
        <v>220</v>
      </c>
      <c r="D34" s="42"/>
      <c r="E34" s="42"/>
    </row>
    <row r="37" customFormat="false" ht="15" hidden="false" customHeight="false" outlineLevel="0" collapsed="false">
      <c r="B37" s="36" t="s">
        <v>221</v>
      </c>
      <c r="C37" s="36"/>
      <c r="D37" s="36"/>
      <c r="E37" s="36"/>
    </row>
    <row r="38" customFormat="false" ht="15" hidden="false" customHeight="false" outlineLevel="0" collapsed="false">
      <c r="B38" s="21" t="s">
        <v>81</v>
      </c>
      <c r="C38" s="21" t="s">
        <v>82</v>
      </c>
      <c r="D38" s="21" t="s">
        <v>222</v>
      </c>
      <c r="E38" s="21" t="s">
        <v>223</v>
      </c>
    </row>
    <row r="39" customFormat="false" ht="23.85" hidden="false" customHeight="false" outlineLevel="0" collapsed="false">
      <c r="B39" s="22" t="s">
        <v>86</v>
      </c>
      <c r="C39" s="22" t="s">
        <v>224</v>
      </c>
      <c r="D39" s="22" t="s">
        <v>225</v>
      </c>
      <c r="E39" s="38" t="s">
        <v>226</v>
      </c>
    </row>
    <row r="40" customFormat="false" ht="23.85" hidden="false" customHeight="false" outlineLevel="0" collapsed="false">
      <c r="B40" s="22" t="s">
        <v>87</v>
      </c>
      <c r="C40" s="22" t="s">
        <v>227</v>
      </c>
      <c r="D40" s="22" t="s">
        <v>228</v>
      </c>
      <c r="E40" s="38" t="s">
        <v>229</v>
      </c>
    </row>
    <row r="41" customFormat="false" ht="23.85" hidden="false" customHeight="false" outlineLevel="0" collapsed="false">
      <c r="B41" s="22" t="s">
        <v>39</v>
      </c>
      <c r="C41" s="22" t="s">
        <v>230</v>
      </c>
      <c r="D41" s="22" t="s">
        <v>231</v>
      </c>
      <c r="E41" s="38" t="s">
        <v>232</v>
      </c>
    </row>
    <row r="42" customFormat="false" ht="23.85" hidden="false" customHeight="false" outlineLevel="0" collapsed="false">
      <c r="B42" s="22" t="s">
        <v>88</v>
      </c>
      <c r="C42" s="22" t="s">
        <v>233</v>
      </c>
      <c r="D42" s="22" t="s">
        <v>234</v>
      </c>
      <c r="E42" s="38" t="s">
        <v>235</v>
      </c>
    </row>
    <row r="44" customFormat="false" ht="15" hidden="false" customHeight="false" outlineLevel="0" collapsed="false">
      <c r="B44" s="4" t="s">
        <v>236</v>
      </c>
    </row>
    <row r="45" customFormat="false" ht="49.5" hidden="false" customHeight="true" outlineLevel="0" collapsed="false">
      <c r="B45" s="12" t="s">
        <v>237</v>
      </c>
      <c r="C45" s="12"/>
      <c r="D45" s="12"/>
      <c r="E45" s="12"/>
    </row>
    <row r="46" customFormat="false" ht="15" hidden="false" customHeight="false" outlineLevel="0" collapsed="false">
      <c r="B46" s="12"/>
      <c r="C46" s="12"/>
      <c r="D46" s="12"/>
      <c r="E46" s="12"/>
    </row>
    <row r="47" customFormat="false" ht="15" hidden="false" customHeight="false" outlineLevel="0" collapsed="false">
      <c r="B47" s="12"/>
      <c r="C47" s="12"/>
      <c r="D47" s="12"/>
      <c r="E47" s="12"/>
    </row>
  </sheetData>
  <mergeCells count="17">
    <mergeCell ref="B2:E2"/>
    <mergeCell ref="B4:E4"/>
    <mergeCell ref="B17:E17"/>
    <mergeCell ref="C18:E18"/>
    <mergeCell ref="C19:E19"/>
    <mergeCell ref="C21:E21"/>
    <mergeCell ref="C22:E22"/>
    <mergeCell ref="C24:E24"/>
    <mergeCell ref="C25:E25"/>
    <mergeCell ref="C27:E27"/>
    <mergeCell ref="C28:E28"/>
    <mergeCell ref="C30:E30"/>
    <mergeCell ref="C31:E31"/>
    <mergeCell ref="C33:E33"/>
    <mergeCell ref="C34:E34"/>
    <mergeCell ref="B37:E37"/>
    <mergeCell ref="B45:E47"/>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2026-09-04T14:59:54Z</dcterms:created>
  <dc:creator>openpyxl</dc:creator>
  <dc:description/>
  <dc:language>en-US</dc:language>
  <cp:lastModifiedBy/>
  <dcterms:modified xsi:type="dcterms:W3CDTF">2026-09-04T14:59:54Z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