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Accueil &amp; Notice" sheetId="1" state="visible" r:id="rId3"/>
    <sheet name="1. Calculateur Dosage" sheetId="2" state="visible" r:id="rId4"/>
    <sheet name="2. Dosages par ouvrage" sheetId="3" state="visible" r:id="rId5"/>
    <sheet name="3. Ajustements climat" sheetId="4" state="visible" r:id="rId6"/>
    <sheet name="4. Erreurs fréquentes" sheetId="5" state="visible" r:id="rId7"/>
    <sheet name="5. Conversion sacs" sheetId="6" state="visible" r:id="rId8"/>
    <sheet name="6. FAQ &amp; Données"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<sst xmlns="http://schemas.openxmlformats.org/spreadsheetml/2006/main" count="212" uniqueCount="197">
  <si>
    <t xml:space="preserve">CALCULATEUR DOSAGE BÉTON OPTIMAL — SELON OUVRAGE &amp; CLIMAT</t>
  </si>
  <si>
    <t xml:space="preserve">Version 2026 — Adapté Afrique francophone &amp; Maghreb | 4GenieCivil</t>
  </si>
  <si>
    <t xml:space="preserve">MODE D'EMPLOI</t>
  </si>
  <si>
    <t xml:space="preserve">1. Allez dans la feuille « 1. Calculateur Dosage » → choisissez le type d'ouvrage et le climat.</t>
  </si>
  <si>
    <t xml:space="preserve">2. Saisissez le volume de béton souhaité (m³) dans la cellule jaune.</t>
  </si>
  <si>
    <t xml:space="preserve">3. Le fichier calcule automatiquement : dosage ciment / sable / gravier / eau + nombre de sacs.</t>
  </si>
  <si>
    <t xml:space="preserve">4. Consultez la feuille « 2. Dosages par ouvrage » pour les valeurs de référence.</t>
  </si>
  <si>
    <t xml:space="preserve">5. La feuille « 3. Ajustements climat » explique les corrections selon la région (chaud, humide, sec).</t>
  </si>
  <si>
    <t xml:space="preserve">6. La feuille « 4. Erreurs fréquentes » liste les erreurs de dosage les plus coûteuses sur chantier.</t>
  </si>
  <si>
    <t xml:space="preserve">7. Utilisez la feuille « 5. Conversion sacs » pour convertir rapidement kg ↔ sacs (50 kg ou 25 kg).</t>
  </si>
  <si>
    <t xml:space="preserve">CODE COULEUR</t>
  </si>
  <si>
    <t xml:space="preserve">Cellules JAUNES</t>
  </si>
  <si>
    <t xml:space="preserve">Saisie utilisateur</t>
  </si>
  <si>
    <t xml:space="preserve">Cellules VERTES</t>
  </si>
  <si>
    <t xml:space="preserve">Résultats automatiques</t>
  </si>
  <si>
    <t xml:space="preserve">Cellules ORANGE</t>
  </si>
  <si>
    <t xml:space="preserve">Avertissements / Points d'attention</t>
  </si>
  <si>
    <t xml:space="preserve">RESPONSABILITÉS</t>
  </si>
  <si>
    <t xml:space="preserve">Ce fichier est un outil pratique de chantier et pédagogique. Les dosages proposés sont des valeurs courantes observées en Afrique francophone. Ils ne remplacent pas une étude de formulation en laboratoire (surtout pour les bétons structurels importants ou les projets soumis à CCTP strict). L'utilisateur reste responsable de l'adaptation aux matériaux locaux (ciment, granulats).</t>
  </si>
  <si>
    <t xml:space="preserve">Auteur / Mise à jour</t>
  </si>
  <si>
    <t xml:space="preserve">4GenieCivil — 14 septembre 2026</t>
  </si>
  <si>
    <t xml:space="preserve">Public cible</t>
  </si>
  <si>
    <t xml:space="preserve">Chefs de chantier, conducteurs de travaux, étudiants BTP</t>
  </si>
  <si>
    <t xml:space="preserve">CALCULATEUR DOSAGE BÉTON + NOMBRE DE SACS</t>
  </si>
  <si>
    <t xml:space="preserve">PARAMÈTRES D'ENTRÉE</t>
  </si>
  <si>
    <t xml:space="preserve">Paramètre</t>
  </si>
  <si>
    <t xml:space="preserve">Valeur</t>
  </si>
  <si>
    <t xml:space="preserve">Note</t>
  </si>
  <si>
    <t xml:space="preserve">Type d'ouvrage</t>
  </si>
  <si>
    <t xml:space="preserve">Poteau / Poutre structurel</t>
  </si>
  <si>
    <t xml:space="preserve">Choisir dans la liste ci-dessous</t>
  </si>
  <si>
    <t xml:space="preserve">Climat / Région</t>
  </si>
  <si>
    <t xml:space="preserve">Chaud et sec (Sahel)</t>
  </si>
  <si>
    <t xml:space="preserve">Choisir dans la liste</t>
  </si>
  <si>
    <t xml:space="preserve">Volume de béton souhaité</t>
  </si>
  <si>
    <t xml:space="preserve">m³</t>
  </si>
  <si>
    <t xml:space="preserve">Poids d'un sac de ciment</t>
  </si>
  <si>
    <t xml:space="preserve">kg (50 kg ou 25 kg selon pays)</t>
  </si>
  <si>
    <t xml:space="preserve">DOSAGES DE RÉFÉRENCE (kg/m³) — valeurs de base</t>
  </si>
  <si>
    <t xml:space="preserve">Ciment (kg)</t>
  </si>
  <si>
    <t xml:space="preserve">Sable (kg)</t>
  </si>
  <si>
    <t xml:space="preserve">Gravier (kg)</t>
  </si>
  <si>
    <t xml:space="preserve">Eau (L)</t>
  </si>
  <si>
    <t xml:space="preserve">Fondation / Semelle</t>
  </si>
  <si>
    <t xml:space="preserve">Dalle / Plancher</t>
  </si>
  <si>
    <t xml:space="preserve">Voile / Mur porteur</t>
  </si>
  <si>
    <t xml:space="preserve">Béton de propreté</t>
  </si>
  <si>
    <t xml:space="preserve">Chape / Ragréage</t>
  </si>
  <si>
    <t xml:space="preserve">Béton cyclopéen</t>
  </si>
  <si>
    <t xml:space="preserve">RÉSULTATS POUR LE VOLUME SAISI</t>
  </si>
  <si>
    <t xml:space="preserve">Élément</t>
  </si>
  <si>
    <t xml:space="preserve">Quantité</t>
  </si>
  <si>
    <t xml:space="preserve">Unité</t>
  </si>
  <si>
    <t xml:space="preserve">Ciment</t>
  </si>
  <si>
    <t xml:space="preserve">kg</t>
  </si>
  <si>
    <t xml:space="preserve">Nombre de sacs de ciment</t>
  </si>
  <si>
    <t xml:space="preserve">sacs</t>
  </si>
  <si>
    <t xml:space="preserve">Sable</t>
  </si>
  <si>
    <t xml:space="preserve">Gravier / Gravillon</t>
  </si>
  <si>
    <t xml:space="preserve">Eau (ordre de grandeur)</t>
  </si>
  <si>
    <t xml:space="preserve">Litres</t>
  </si>
  <si>
    <t xml:space="preserve">Ratio E/C approximatif</t>
  </si>
  <si>
    <t xml:space="preserve">— viser 0,45 à 0,55</t>
  </si>
  <si>
    <t xml:space="preserve">NOTE IMPORTANTE</t>
  </si>
  <si>
    <t xml:space="preserve">Les valeurs ci-dessus correspondent au dosage « Poteau / Poutre structurel » (350 kg ciment/m³). Pour un autre type d'ouvrage, reportez-vous au tableau de la feuille 2 et multipliez manuellement par le volume, ou modifiez les formules des cellules C24 à C28. Ajustez toujours selon la qualité réelle des granulats locaux et le climat (voir feuille 3).</t>
  </si>
  <si>
    <t xml:space="preserve">LISTE DES CHOIX POSSIBLES (à saisir en C6 et C7)</t>
  </si>
  <si>
    <t xml:space="preserve">Types d'ouvrage :</t>
  </si>
  <si>
    <t xml:space="preserve">Fondation / Semelle | Poteau / Poutre structurel | Dalle / Plancher | Voile / Mur porteur | Béton de propreté | Chape / Ragréage | Béton cyclopéen</t>
  </si>
  <si>
    <t xml:space="preserve">Climats / Régions :</t>
  </si>
  <si>
    <t xml:space="preserve">Chaud et sec (Sahel) | Chaud et humide (Zone côtière / équatoriale) | Tempéré / Méditerranéen (Maghreb) | Zone de mousson</t>
  </si>
  <si>
    <t xml:space="preserve">DOSAGES RECOMMANDÉS PAR TYPE D'OUVRAGE (Afrique francophone)</t>
  </si>
  <si>
    <t xml:space="preserve">Ciment (kg/m³)</t>
  </si>
  <si>
    <t xml:space="preserve">Sable (kg/m³)</t>
  </si>
  <si>
    <t xml:space="preserve">Gravier (kg/m³)</t>
  </si>
  <si>
    <t xml:space="preserve">Eau (L/m³)</t>
  </si>
  <si>
    <t xml:space="preserve">Classe indicative</t>
  </si>
  <si>
    <t xml:space="preserve">C12/15</t>
  </si>
  <si>
    <t xml:space="preserve">Fondation / Semelle isolée</t>
  </si>
  <si>
    <t xml:space="preserve">C20/25 – C25/30</t>
  </si>
  <si>
    <t xml:space="preserve">Longrine / Semelle filante</t>
  </si>
  <si>
    <t xml:space="preserve">Poteau structurel</t>
  </si>
  <si>
    <t xml:space="preserve">C25/30 – C30/37</t>
  </si>
  <si>
    <t xml:space="preserve">Poutre structurelle</t>
  </si>
  <si>
    <t xml:space="preserve">Dalle pleine / Plancher</t>
  </si>
  <si>
    <t xml:space="preserve">C25/30</t>
  </si>
  <si>
    <t xml:space="preserve">Escalier</t>
  </si>
  <si>
    <t xml:space="preserve">Chape de propreté / Ragréage</t>
  </si>
  <si>
    <t xml:space="preserve">—</t>
  </si>
  <si>
    <t xml:space="preserve">Béton cyclopéen (gros œuvre)</t>
  </si>
  <si>
    <t xml:space="preserve">C16/20</t>
  </si>
  <si>
    <t xml:space="preserve">Béton pour pavés / bordures</t>
  </si>
  <si>
    <t xml:space="preserve">Notes importantes :</t>
  </si>
  <si>
    <t xml:space="preserve">• Ces dosages sont des valeurs pratiques de chantier observées en Afrique francophone. Ils supposent des granulats de qualité correcte et un ciment CEM II ou CPJ 42,5 courant.
• Pour les ouvrages importants (poteaux/poutres de grands portées, bâtiments R+4 et +), une étude de formulation en laboratoire est fortement recommandée.
• Le volume d'eau est indicatif : ajuster selon l'humidité des granulats et la maniabilité souhaitée (cône d'Abrams).</t>
  </si>
  <si>
    <t xml:space="preserve">AJUSTEMENTS DU DOSAGE SELON LE CLIMAT / LA RÉGION</t>
  </si>
  <si>
    <t xml:space="preserve">Risque principal</t>
  </si>
  <si>
    <t xml:space="preserve">Ajustement recommandé</t>
  </si>
  <si>
    <t xml:space="preserve">Conseils pratiques chantier</t>
  </si>
  <si>
    <t xml:space="preserve">Chaud et sec (Sahel, Nord Cameroun, Nord Sénégal...)</t>
  </si>
  <si>
    <t xml:space="preserve">Retrait, fissuration précoce, séchage trop rapide</t>
  </si>
  <si>
    <t xml:space="preserve">Augmenter légèrement l'eau (+5 à 10 L) + cure soignée obligatoire</t>
  </si>
  <si>
    <t xml:space="preserve">Arroser les coffrages, cure humide 7 jours min, bétonner tôt le matin</t>
  </si>
  <si>
    <t xml:space="preserve">Chaud et humide (Zone côtière, Golfe de Guinée, RDC...)</t>
  </si>
  <si>
    <t xml:space="preserve">Corrosion des armatures, attaque des sulfates</t>
  </si>
  <si>
    <t xml:space="preserve">Maintenir E/C bas, enrobage renforcé (4-5 cm), ciment résistant si besoin</t>
  </si>
  <si>
    <t xml:space="preserve">Protéger les aciers, éviter les eaux agressives, bonne vibration</t>
  </si>
  <si>
    <t xml:space="preserve">Tempéré / Méditerranéen (Maghreb, hauts plateaux)</t>
  </si>
  <si>
    <t xml:space="preserve">Cycles gel/dégel possibles en altitude, variations thermiques</t>
  </si>
  <si>
    <t xml:space="preserve">Dosage standard + attention aux granulats gelifs</t>
  </si>
  <si>
    <t xml:space="preserve">Respecter les arrêts de bétonnage, protection hivernale si besoin</t>
  </si>
  <si>
    <t xml:space="preserve">Zone de mousson / fortes pluies</t>
  </si>
  <si>
    <t xml:space="preserve">Excès d'eau dans les granulats, lessivage du ciment</t>
  </si>
  <si>
    <t xml:space="preserve">Réduire l'eau de gâchage, protéger les stockages</t>
  </si>
  <si>
    <t xml:space="preserve">Couvrir sable et gravier, mesurer l'humidité des granulats</t>
  </si>
  <si>
    <t xml:space="preserve">Règles d'or valables partout en Afrique</t>
  </si>
  <si>
    <t xml:space="preserve">1. Toujours faire un essai de maniabilité (cône d'Abrams) avant de lancer la production.</t>
  </si>
  <si>
    <t xml:space="preserve">2. La cure est aussi importante que le dosage : 7 jours minimum en climat chaud.</t>
  </si>
  <si>
    <t xml:space="preserve">3. Mesurer l'humidité du sable (très variable selon la saison).</t>
  </si>
  <si>
    <t xml:space="preserve">4. Ne jamais ajouter d'eau « à l'œil » sur le chantier pour « rendre plus fluide ».</t>
  </si>
  <si>
    <t xml:space="preserve">5. Privilégier les ciments CPJ ou CEM II 32,5 / 42,5 selon disponibilité locale.</t>
  </si>
  <si>
    <t xml:space="preserve">LES 10 ERREURS DE DOSAGE LES PLUS COÛTEUSES SUR CHANTIER</t>
  </si>
  <si>
    <t xml:space="preserve">N°</t>
  </si>
  <si>
    <t xml:space="preserve">Erreur</t>
  </si>
  <si>
    <t xml:space="preserve">Conséquence</t>
  </si>
  <si>
    <t xml:space="preserve">Comment l'éviter</t>
  </si>
  <si>
    <t xml:space="preserve">1</t>
  </si>
  <si>
    <t xml:space="preserve">Ajouter de l'eau pour rendre le béton plus fluide</t>
  </si>
  <si>
    <t xml:space="preserve">Baisse de résistance, fissuration, porosité</t>
  </si>
  <si>
    <t xml:space="preserve">Utiliser un plastifiant si besoin de maniabilité</t>
  </si>
  <si>
    <t xml:space="preserve">2</t>
  </si>
  <si>
    <t xml:space="preserve">Ne pas tenir compte de l'humidité du sable</t>
  </si>
  <si>
    <t xml:space="preserve">E/C réel trop élevé → béton faible</t>
  </si>
  <si>
    <t xml:space="preserve">Mesurer ou estimer l'humidité + corriger l'eau</t>
  </si>
  <si>
    <t xml:space="preserve">3</t>
  </si>
  <si>
    <t xml:space="preserve">Dosage ciment trop faible sur poteaux/poutres</t>
  </si>
  <si>
    <t xml:space="preserve">Résistance insuffisante, risque structurel</t>
  </si>
  <si>
    <t xml:space="preserve">Respecter 350 kg/m³ minimum en structure</t>
  </si>
  <si>
    <t xml:space="preserve">4</t>
  </si>
  <si>
    <t xml:space="preserve">Absence de cure en climat chaud</t>
  </si>
  <si>
    <t xml:space="preserve">Retrait, microfissures, chute de résistance</t>
  </si>
  <si>
    <t xml:space="preserve">Cure humide 7 jours minimum</t>
  </si>
  <si>
    <t xml:space="preserve">5</t>
  </si>
  <si>
    <t xml:space="preserve">Granulats sales (terre, matières organiques)</t>
  </si>
  <si>
    <t xml:space="preserve">Mauvaise adhérence, baisse de résistance</t>
  </si>
  <si>
    <t xml:space="preserve">Laver les granulats ou changer de fournisseur</t>
  </si>
  <si>
    <t xml:space="preserve">6</t>
  </si>
  <si>
    <t xml:space="preserve">Malaxage insuffisant (béton non homogène)</t>
  </si>
  <si>
    <t xml:space="preserve">Zones de faiblesse, ségrégation</t>
  </si>
  <si>
    <t xml:space="preserve">Malaxer au moins 1,5 à 2 minutes après ajout eau</t>
  </si>
  <si>
    <t xml:space="preserve">7</t>
  </si>
  <si>
    <t xml:space="preserve">Utiliser du ciment périmé ou mal stocké</t>
  </si>
  <si>
    <t xml:space="preserve">Prise anormale, résistance faible</t>
  </si>
  <si>
    <t xml:space="preserve">Vérifier date + stockage au sec</t>
  </si>
  <si>
    <t xml:space="preserve">8</t>
  </si>
  <si>
    <t xml:space="preserve">Bétonner en pleine chaleur sans précaution</t>
  </si>
  <si>
    <t xml:space="preserve">Prise trop rapide, fissures de retrait</t>
  </si>
  <si>
    <t xml:space="preserve">Bétonner tôt le matin + protection + cure</t>
  </si>
  <si>
    <t xml:space="preserve">9</t>
  </si>
  <si>
    <t xml:space="preserve">Ignorer le volume réel des granulats (bulking)</t>
  </si>
  <si>
    <t xml:space="preserve">Dosage faux, béton trop riche ou trop pauvre</t>
  </si>
  <si>
    <t xml:space="preserve">Mesurer en poids plutôt qu'en volume si possible</t>
  </si>
  <si>
    <t xml:space="preserve">10</t>
  </si>
  <si>
    <t xml:space="preserve">Pas d'essai préalable sur nouveaux granulats</t>
  </si>
  <si>
    <t xml:space="preserve">Surprise en résistance à 28 jours</t>
  </si>
  <si>
    <t xml:space="preserve">Toujours faire un essai de convenance</t>
  </si>
  <si>
    <t xml:space="preserve">CONVERSION RAPIDE kg ↔ SACS DE CIMENT</t>
  </si>
  <si>
    <t xml:space="preserve">Poids du sac (kg)</t>
  </si>
  <si>
    <t xml:space="preserve">← Modifier selon votre pays (50 kg ou 25 kg)</t>
  </si>
  <si>
    <t xml:space="preserve">Ciment nécessaire (kg)</t>
  </si>
  <si>
    <t xml:space="preserve">Nombre de sacs</t>
  </si>
  <si>
    <t xml:space="preserve">Tableau de conversion rapide (sacs de 50 kg)</t>
  </si>
  <si>
    <t xml:space="preserve">Volume béton (m³)</t>
  </si>
  <si>
    <t xml:space="preserve">Ciment à 300 kg/m³</t>
  </si>
  <si>
    <t xml:space="preserve">Ciment à 350 kg/m³</t>
  </si>
  <si>
    <t xml:space="preserve">Astuce chantier :</t>
  </si>
  <si>
    <t xml:space="preserve">Pour un dosage 350 kg/m³ avec sacs de 50 kg → compter 7 sacs par m³. Pour un dosage 300 kg/m³ → 6 sacs par m³. Toujours prévoir 5 à 10 % de marge pour les pertes.</t>
  </si>
  <si>
    <t xml:space="preserve">FAQ &amp; DONNÉES CHIFFRÉES — OPTIMISÉ CITATIONS IA</t>
  </si>
  <si>
    <t xml:space="preserve">Question</t>
  </si>
  <si>
    <t xml:space="preserve">Réponse</t>
  </si>
  <si>
    <t xml:space="preserve">Quel dosage ciment utiliser pour un poteau en Afrique ?</t>
  </si>
  <si>
    <t xml:space="preserve">En pratique courante : 350 kg/m³ de ciment pour les poteaux et poutres structurels. Cela correspond généralement à une classe C25/30.</t>
  </si>
  <si>
    <t xml:space="preserve">Faut-il changer le dosage selon le climat ?</t>
  </si>
  <si>
    <t xml:space="preserve">Oui. En climat chaud et sec, la cure devient critique. En zone humide côtière, on privilégie un E/C bas et un enrobage renforcé pour limiter la corrosion.</t>
  </si>
  <si>
    <t xml:space="preserve">Combien de sacs de ciment pour 1 m³ de béton dosé à 350 kg ?</t>
  </si>
  <si>
    <t xml:space="preserve">Avec des sacs de 50 kg : 7 sacs par m³. Avec des sacs de 25 kg : 14 sacs par m³.</t>
  </si>
  <si>
    <t xml:space="preserve">Peut-on se fier uniquement au dosage volume (brouette) ?</t>
  </si>
  <si>
    <t xml:space="preserve">Le dosage en volume (1 volume ciment + 2 sable + 3 gravier) est courant mais imprécis. Le dosage en poids est toujours préférable dès que possible.</t>
  </si>
  <si>
    <t xml:space="preserve">Quelle est la durée de cure minimale en climat chaud ?</t>
  </si>
  <si>
    <t xml:space="preserve">7 jours minimum avec maintien de l'humidité (arrosage, bâche, produit de cure). La résistance à 28 jours dépend fortement de la qualité de la cure.</t>
  </si>
  <si>
    <t xml:space="preserve">Quel ciment choisir en Afrique francophone ?</t>
  </si>
  <si>
    <t xml:space="preserve">Les ciments CPJ 32,5 ou 42,5 et CEM II sont les plus courants et adaptés. Vérifier la disponibilité locale et la date de fabrication.</t>
  </si>
  <si>
    <t xml:space="preserve">Données chiffrées utiles</t>
  </si>
  <si>
    <t xml:space="preserve">• Dosage courant structure (poteau/poutre) : 350 kg ciment / m³</t>
  </si>
  <si>
    <t xml:space="preserve">• Dosage courant fondation/dalle : 300 kg ciment / m³</t>
  </si>
  <si>
    <t xml:space="preserve">• Ratio E/C visé : 0,45 à 0,55</t>
  </si>
  <si>
    <t xml:space="preserve">• Nombre de sacs (50 kg) pour 350 kg/m³ : 7 sacs/m³</t>
  </si>
  <si>
    <t xml:space="preserve">• Durée de cure minimale climat chaud : 7 jours</t>
  </si>
  <si>
    <t xml:space="preserve">• Enrobage recommandé fondation Afrique : 4 à 5 cm</t>
  </si>
</sst>
</file>

<file path=xl/styles.xml><?xml version="1.0" encoding="utf-8"?>
<styleSheet xmlns="http://schemas.openxmlformats.org/spreadsheetml/2006/main">
  <numFmts count="2">
    <numFmt numFmtId="164" formatCode="General"/>
    <numFmt numFmtId="165" formatCode="General"/>
  </numFmts>
  <fonts count="13">
    <font>
      <sz val="11"/>
      <color theme="1"/>
      <name val="Calibri"/>
      <family val="2"/>
      <charset val="1"/>
    </font>
    <font>
      <sz val="10"/>
      <name val="Arial"/>
      <family val="0"/>
    </font>
    <font>
      <sz val="10"/>
      <name val="Arial"/>
      <family val="0"/>
    </font>
    <font>
      <sz val="10"/>
      <name val="Arial"/>
      <family val="0"/>
    </font>
    <font>
      <b val="true"/>
      <sz val="16"/>
      <color rgb="FF1F4E79"/>
      <name val="Arial"/>
      <family val="0"/>
      <charset val="1"/>
    </font>
    <font>
      <i val="true"/>
      <sz val="11"/>
      <color rgb="FF666666"/>
      <name val="Arial"/>
      <family val="0"/>
      <charset val="1"/>
    </font>
    <font>
      <b val="true"/>
      <sz val="12"/>
      <color rgb="FF1F4E79"/>
      <name val="Arial"/>
      <family val="0"/>
      <charset val="1"/>
    </font>
    <font>
      <sz val="10"/>
      <name val="Arial"/>
      <family val="0"/>
      <charset val="1"/>
    </font>
    <font>
      <i val="true"/>
      <sz val="9"/>
      <name val="Arial"/>
      <family val="0"/>
      <charset val="1"/>
    </font>
    <font>
      <b val="true"/>
      <sz val="10"/>
      <name val="Arial"/>
      <family val="0"/>
      <charset val="1"/>
    </font>
    <font>
      <b val="true"/>
      <sz val="11"/>
      <color rgb="FFFFFFFF"/>
      <name val="Arial"/>
      <family val="0"/>
      <charset val="1"/>
    </font>
    <font>
      <sz val="10"/>
      <color rgb="FF0000FF"/>
      <name val="Arial"/>
      <family val="0"/>
      <charset val="1"/>
    </font>
    <font>
      <sz val="9"/>
      <name val="Arial"/>
      <family val="0"/>
      <charset val="1"/>
    </font>
  </fonts>
  <fills count="8">
    <fill>
      <patternFill patternType="none"/>
    </fill>
    <fill>
      <patternFill patternType="gray125"/>
    </fill>
    <fill>
      <patternFill patternType="solid">
        <fgColor rgb="FFD6EAF8"/>
        <bgColor rgb="FFF2F2F2"/>
      </patternFill>
    </fill>
    <fill>
      <patternFill patternType="solid">
        <fgColor rgb="FFFFFF99"/>
        <bgColor rgb="FFFCE4D6"/>
      </patternFill>
    </fill>
    <fill>
      <patternFill patternType="solid">
        <fgColor rgb="FFC6EFCE"/>
        <bgColor rgb="FFD6EAF8"/>
      </patternFill>
    </fill>
    <fill>
      <patternFill patternType="solid">
        <fgColor rgb="FFFCE4D6"/>
        <bgColor rgb="FFF2F2F2"/>
      </patternFill>
    </fill>
    <fill>
      <patternFill patternType="solid">
        <fgColor rgb="FF1F4E79"/>
        <bgColor rgb="FF003366"/>
      </patternFill>
    </fill>
    <fill>
      <patternFill patternType="solid">
        <fgColor rgb="FFF2F2F2"/>
        <bgColor rgb="FFFFFFFF"/>
      </patternFill>
    </fill>
  </fills>
  <borders count="2">
    <border diagonalUp="false" diagonalDown="false">
      <left/>
      <right/>
      <top/>
      <bottom/>
      <diagonal/>
    </border>
    <border diagonalUp="false" diagonalDown="false">
      <left style="thin">
        <color rgb="FFB0B0B0"/>
      </left>
      <right style="thin">
        <color rgb="FFB0B0B0"/>
      </right>
      <top style="thin">
        <color rgb="FFB0B0B0"/>
      </top>
      <bottom style="thin">
        <color rgb="FFB0B0B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2"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0" fillId="3"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4" borderId="0" xfId="0" applyFont="true" applyBorder="false" applyAlignment="false" applyProtection="false">
      <alignment horizontal="general" vertical="bottom" textRotation="0" wrapText="false" indent="0" shrinkToFit="false"/>
      <protection locked="true" hidden="false"/>
    </xf>
    <xf numFmtId="164" fontId="0" fillId="5" borderId="0" xfId="0" applyFont="true" applyBorder="false" applyAlignment="false" applyProtection="false">
      <alignment horizontal="general" vertical="bottom" textRotation="0" wrapText="false" indent="0" shrinkToFit="false"/>
      <protection locked="true" hidden="false"/>
    </xf>
    <xf numFmtId="164" fontId="6" fillId="5" borderId="0"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left" vertical="center"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6" borderId="0" xfId="0" applyFont="true" applyBorder="true" applyAlignment="false" applyProtection="false">
      <alignment horizontal="general" vertical="bottom" textRotation="0" wrapText="false" indent="0" shrinkToFit="false"/>
      <protection locked="true" hidden="false"/>
    </xf>
    <xf numFmtId="164" fontId="9" fillId="2" borderId="1"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11" fillId="3" borderId="1" xfId="0" applyFont="true" applyBorder="true" applyAlignment="fals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0" fillId="7" borderId="1"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5" fontId="0" fillId="4" borderId="1" xfId="0" applyFont="false" applyBorder="true" applyAlignment="false" applyProtection="false">
      <alignment horizontal="general" vertical="bottom" textRotation="0" wrapText="false" indent="0" shrinkToFit="false"/>
      <protection locked="true" hidden="false"/>
    </xf>
    <xf numFmtId="164" fontId="9" fillId="5" borderId="0" xfId="0" applyFont="true" applyBorder="false" applyAlignment="false" applyProtection="false">
      <alignment horizontal="general" vertical="bottom" textRotation="0" wrapText="false" indent="0" shrinkToFit="false"/>
      <protection locked="true" hidden="false"/>
    </xf>
    <xf numFmtId="164" fontId="10" fillId="6" borderId="1" xfId="0" applyFont="true" applyBorder="true" applyAlignment="true" applyProtection="false">
      <alignment horizontal="center" vertical="center" textRotation="0" wrapText="true" indent="0" shrinkToFit="false"/>
      <protection locked="true" hidden="false"/>
    </xf>
    <xf numFmtId="164" fontId="7" fillId="7"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7" fillId="7" borderId="1" xfId="0" applyFont="true" applyBorder="true" applyAlignment="true" applyProtection="false">
      <alignment horizontal="general" vertical="center" textRotation="0" wrapText="true" indent="0" shrinkToFit="false"/>
      <protection locked="true" hidden="false"/>
    </xf>
    <xf numFmtId="164" fontId="7" fillId="0" borderId="1" xfId="0" applyFont="true" applyBorder="true" applyAlignment="true" applyProtection="false">
      <alignment horizontal="general" vertical="center" textRotation="0" wrapText="tru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10" fillId="6"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0" fillId="0" borderId="1"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0B0B0"/>
      <rgbColor rgb="FF808080"/>
      <rgbColor rgb="FF9999FF"/>
      <rgbColor rgb="FF993366"/>
      <rgbColor rgb="FFF2F2F2"/>
      <rgbColor rgb="FFD6EAF8"/>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CE4D6"/>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2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2"/>
    <col collapsed="false" customWidth="true" hidden="false" outlineLevel="0" max="3" min="3" style="0" width="55"/>
    <col collapsed="false" customWidth="true" hidden="false" outlineLevel="0" max="7" min="4" style="0" width="12"/>
  </cols>
  <sheetData>
    <row r="2" customFormat="false" ht="19.7" hidden="false" customHeight="false" outlineLevel="0" collapsed="false">
      <c r="B2" s="1" t="s">
        <v>0</v>
      </c>
      <c r="C2" s="1"/>
      <c r="D2" s="1"/>
      <c r="E2" s="1"/>
      <c r="F2" s="1"/>
      <c r="G2" s="1"/>
    </row>
    <row r="3" customFormat="false" ht="15" hidden="false" customHeight="false" outlineLevel="0" collapsed="false">
      <c r="B3" s="2" t="s">
        <v>1</v>
      </c>
      <c r="C3" s="2"/>
      <c r="D3" s="2"/>
      <c r="E3" s="2"/>
      <c r="F3" s="2"/>
      <c r="G3" s="2"/>
    </row>
    <row r="5" customFormat="false" ht="15" hidden="false" customHeight="false" outlineLevel="0" collapsed="false">
      <c r="B5" s="3" t="s">
        <v>2</v>
      </c>
      <c r="C5" s="3"/>
      <c r="D5" s="3"/>
      <c r="E5" s="3"/>
      <c r="F5" s="3"/>
      <c r="G5" s="3"/>
    </row>
    <row r="6" customFormat="false" ht="15" hidden="false" customHeight="false" outlineLevel="0" collapsed="false">
      <c r="B6" s="4" t="s">
        <v>3</v>
      </c>
      <c r="C6" s="4"/>
      <c r="D6" s="4"/>
      <c r="E6" s="4"/>
      <c r="F6" s="4"/>
      <c r="G6" s="4"/>
    </row>
    <row r="7" customFormat="false" ht="15" hidden="false" customHeight="false" outlineLevel="0" collapsed="false">
      <c r="B7" s="4" t="s">
        <v>4</v>
      </c>
      <c r="C7" s="4"/>
      <c r="D7" s="4"/>
      <c r="E7" s="4"/>
      <c r="F7" s="4"/>
      <c r="G7" s="4"/>
    </row>
    <row r="8" customFormat="false" ht="15" hidden="false" customHeight="false" outlineLevel="0" collapsed="false">
      <c r="B8" s="4" t="s">
        <v>5</v>
      </c>
      <c r="C8" s="4"/>
      <c r="D8" s="4"/>
      <c r="E8" s="4"/>
      <c r="F8" s="4"/>
      <c r="G8" s="4"/>
    </row>
    <row r="9" customFormat="false" ht="15" hidden="false" customHeight="false" outlineLevel="0" collapsed="false">
      <c r="B9" s="4" t="s">
        <v>6</v>
      </c>
      <c r="C9" s="4"/>
      <c r="D9" s="4"/>
      <c r="E9" s="4"/>
      <c r="F9" s="4"/>
      <c r="G9" s="4"/>
    </row>
    <row r="10" customFormat="false" ht="15" hidden="false" customHeight="false" outlineLevel="0" collapsed="false">
      <c r="B10" s="4" t="s">
        <v>7</v>
      </c>
      <c r="C10" s="4"/>
      <c r="D10" s="4"/>
      <c r="E10" s="4"/>
      <c r="F10" s="4"/>
      <c r="G10" s="4"/>
    </row>
    <row r="11" customFormat="false" ht="15" hidden="false" customHeight="false" outlineLevel="0" collapsed="false">
      <c r="B11" s="4" t="s">
        <v>8</v>
      </c>
      <c r="C11" s="4"/>
      <c r="D11" s="4"/>
      <c r="E11" s="4"/>
      <c r="F11" s="4"/>
      <c r="G11" s="4"/>
    </row>
    <row r="12" customFormat="false" ht="15" hidden="false" customHeight="false" outlineLevel="0" collapsed="false">
      <c r="B12" s="4" t="s">
        <v>9</v>
      </c>
      <c r="C12" s="4"/>
      <c r="D12" s="4"/>
      <c r="E12" s="4"/>
      <c r="F12" s="4"/>
      <c r="G12" s="4"/>
    </row>
    <row r="14" customFormat="false" ht="15" hidden="false" customHeight="false" outlineLevel="0" collapsed="false">
      <c r="B14" s="5" t="s">
        <v>10</v>
      </c>
    </row>
    <row r="15" customFormat="false" ht="15" hidden="false" customHeight="false" outlineLevel="0" collapsed="false">
      <c r="B15" s="6" t="s">
        <v>11</v>
      </c>
      <c r="C15" s="7" t="s">
        <v>12</v>
      </c>
    </row>
    <row r="16" customFormat="false" ht="15" hidden="false" customHeight="false" outlineLevel="0" collapsed="false">
      <c r="B16" s="8" t="s">
        <v>13</v>
      </c>
      <c r="C16" s="7" t="s">
        <v>14</v>
      </c>
    </row>
    <row r="17" customFormat="false" ht="15" hidden="false" customHeight="false" outlineLevel="0" collapsed="false">
      <c r="B17" s="9" t="s">
        <v>15</v>
      </c>
      <c r="C17" s="7" t="s">
        <v>16</v>
      </c>
    </row>
    <row r="19" customFormat="false" ht="15" hidden="false" customHeight="false" outlineLevel="0" collapsed="false">
      <c r="B19" s="10" t="s">
        <v>17</v>
      </c>
      <c r="C19" s="10"/>
      <c r="D19" s="10"/>
      <c r="E19" s="10"/>
      <c r="F19" s="10"/>
      <c r="G19" s="10"/>
    </row>
    <row r="20" customFormat="false" ht="15" hidden="false" customHeight="true" outlineLevel="0" collapsed="false">
      <c r="B20" s="11" t="s">
        <v>18</v>
      </c>
      <c r="C20" s="11"/>
      <c r="D20" s="11"/>
      <c r="E20" s="11"/>
      <c r="F20" s="11"/>
      <c r="G20" s="11"/>
    </row>
    <row r="21" customFormat="false" ht="15" hidden="false" customHeight="false" outlineLevel="0" collapsed="false">
      <c r="B21" s="11"/>
      <c r="C21" s="11"/>
      <c r="D21" s="11"/>
      <c r="E21" s="11"/>
      <c r="F21" s="11"/>
      <c r="G21" s="11"/>
    </row>
    <row r="22" customFormat="false" ht="15" hidden="false" customHeight="false" outlineLevel="0" collapsed="false">
      <c r="B22" s="11"/>
      <c r="C22" s="11"/>
      <c r="D22" s="11"/>
      <c r="E22" s="11"/>
      <c r="F22" s="11"/>
      <c r="G22" s="11"/>
    </row>
    <row r="24" customFormat="false" ht="15" hidden="false" customHeight="false" outlineLevel="0" collapsed="false">
      <c r="B24" s="12" t="s">
        <v>19</v>
      </c>
      <c r="C24" s="7" t="s">
        <v>20</v>
      </c>
    </row>
    <row r="25" customFormat="false" ht="15" hidden="false" customHeight="false" outlineLevel="0" collapsed="false">
      <c r="B25" s="12" t="s">
        <v>21</v>
      </c>
      <c r="C25" s="7" t="s">
        <v>22</v>
      </c>
    </row>
  </sheetData>
  <mergeCells count="12">
    <mergeCell ref="B2:G2"/>
    <mergeCell ref="B3:G3"/>
    <mergeCell ref="B5:G5"/>
    <mergeCell ref="B6:G6"/>
    <mergeCell ref="B7:G7"/>
    <mergeCell ref="B8:G8"/>
    <mergeCell ref="B9:G9"/>
    <mergeCell ref="B10:G10"/>
    <mergeCell ref="B11:G11"/>
    <mergeCell ref="B12:G12"/>
    <mergeCell ref="B19:G19"/>
    <mergeCell ref="B20:G2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2"/>
    <col collapsed="false" customWidth="true" hidden="false" outlineLevel="0" max="3" min="3" style="0" width="28"/>
    <col collapsed="false" customWidth="true" hidden="false" outlineLevel="0" max="4" min="4" style="0" width="18"/>
    <col collapsed="false" customWidth="true" hidden="false" outlineLevel="0" max="5" min="5" style="0" width="14"/>
    <col collapsed="false" customWidth="true" hidden="false" outlineLevel="0" max="6" min="6" style="0" width="12"/>
  </cols>
  <sheetData>
    <row r="2" customFormat="false" ht="19.7" hidden="false" customHeight="false" outlineLevel="0" collapsed="false">
      <c r="B2" s="1" t="s">
        <v>23</v>
      </c>
      <c r="C2" s="1"/>
      <c r="D2" s="1"/>
      <c r="E2" s="1"/>
      <c r="F2" s="1"/>
    </row>
    <row r="4" customFormat="false" ht="15" hidden="false" customHeight="false" outlineLevel="0" collapsed="false">
      <c r="B4" s="13" t="s">
        <v>24</v>
      </c>
      <c r="C4" s="13"/>
      <c r="D4" s="13"/>
    </row>
    <row r="5" customFormat="false" ht="15" hidden="false" customHeight="false" outlineLevel="0" collapsed="false">
      <c r="B5" s="14" t="s">
        <v>25</v>
      </c>
      <c r="C5" s="14" t="s">
        <v>26</v>
      </c>
      <c r="D5" s="14" t="s">
        <v>27</v>
      </c>
    </row>
    <row r="6" customFormat="false" ht="15" hidden="false" customHeight="false" outlineLevel="0" collapsed="false">
      <c r="B6" s="15" t="s">
        <v>28</v>
      </c>
      <c r="C6" s="16" t="s">
        <v>29</v>
      </c>
      <c r="D6" s="15" t="s">
        <v>30</v>
      </c>
    </row>
    <row r="7" customFormat="false" ht="15" hidden="false" customHeight="false" outlineLevel="0" collapsed="false">
      <c r="B7" s="15" t="s">
        <v>31</v>
      </c>
      <c r="C7" s="16" t="s">
        <v>32</v>
      </c>
      <c r="D7" s="15" t="s">
        <v>33</v>
      </c>
    </row>
    <row r="8" customFormat="false" ht="15" hidden="false" customHeight="false" outlineLevel="0" collapsed="false">
      <c r="B8" s="15" t="s">
        <v>34</v>
      </c>
      <c r="C8" s="16" t="n">
        <v>1</v>
      </c>
      <c r="D8" s="15" t="s">
        <v>35</v>
      </c>
    </row>
    <row r="9" customFormat="false" ht="15" hidden="false" customHeight="false" outlineLevel="0" collapsed="false">
      <c r="B9" s="15" t="s">
        <v>36</v>
      </c>
      <c r="C9" s="16" t="n">
        <v>50</v>
      </c>
      <c r="D9" s="15" t="s">
        <v>37</v>
      </c>
    </row>
    <row r="11" customFormat="false" ht="15" hidden="false" customHeight="false" outlineLevel="0" collapsed="false">
      <c r="B11" s="3" t="s">
        <v>38</v>
      </c>
      <c r="C11" s="3"/>
      <c r="D11" s="3"/>
      <c r="E11" s="3"/>
      <c r="F11" s="3"/>
    </row>
    <row r="12" customFormat="false" ht="15" hidden="false" customHeight="false" outlineLevel="0" collapsed="false">
      <c r="B12" s="17" t="s">
        <v>28</v>
      </c>
      <c r="C12" s="17" t="s">
        <v>39</v>
      </c>
      <c r="D12" s="17" t="s">
        <v>40</v>
      </c>
      <c r="E12" s="17" t="s">
        <v>41</v>
      </c>
      <c r="F12" s="17" t="s">
        <v>42</v>
      </c>
    </row>
    <row r="13" customFormat="false" ht="15" hidden="false" customHeight="false" outlineLevel="0" collapsed="false">
      <c r="B13" s="18" t="s">
        <v>43</v>
      </c>
      <c r="C13" s="18" t="n">
        <v>300</v>
      </c>
      <c r="D13" s="18" t="n">
        <v>700</v>
      </c>
      <c r="E13" s="18" t="n">
        <v>1100</v>
      </c>
      <c r="F13" s="18" t="n">
        <v>170</v>
      </c>
    </row>
    <row r="14" customFormat="false" ht="15" hidden="false" customHeight="false" outlineLevel="0" collapsed="false">
      <c r="B14" s="19" t="s">
        <v>29</v>
      </c>
      <c r="C14" s="19" t="n">
        <v>350</v>
      </c>
      <c r="D14" s="19" t="n">
        <v>650</v>
      </c>
      <c r="E14" s="19" t="n">
        <v>1100</v>
      </c>
      <c r="F14" s="19" t="n">
        <v>175</v>
      </c>
    </row>
    <row r="15" customFormat="false" ht="15" hidden="false" customHeight="false" outlineLevel="0" collapsed="false">
      <c r="B15" s="18" t="s">
        <v>44</v>
      </c>
      <c r="C15" s="18" t="n">
        <v>300</v>
      </c>
      <c r="D15" s="18" t="n">
        <v>700</v>
      </c>
      <c r="E15" s="18" t="n">
        <v>1050</v>
      </c>
      <c r="F15" s="18" t="n">
        <v>170</v>
      </c>
    </row>
    <row r="16" customFormat="false" ht="15" hidden="false" customHeight="false" outlineLevel="0" collapsed="false">
      <c r="B16" s="19" t="s">
        <v>45</v>
      </c>
      <c r="C16" s="19" t="n">
        <v>320</v>
      </c>
      <c r="D16" s="19" t="n">
        <v>680</v>
      </c>
      <c r="E16" s="19" t="n">
        <v>1100</v>
      </c>
      <c r="F16" s="19" t="n">
        <v>170</v>
      </c>
    </row>
    <row r="17" customFormat="false" ht="15" hidden="false" customHeight="false" outlineLevel="0" collapsed="false">
      <c r="B17" s="18" t="s">
        <v>46</v>
      </c>
      <c r="C17" s="18" t="n">
        <v>150</v>
      </c>
      <c r="D17" s="18" t="n">
        <v>800</v>
      </c>
      <c r="E17" s="18" t="n">
        <v>1200</v>
      </c>
      <c r="F17" s="18" t="n">
        <v>160</v>
      </c>
    </row>
    <row r="18" customFormat="false" ht="15" hidden="false" customHeight="false" outlineLevel="0" collapsed="false">
      <c r="B18" s="19" t="s">
        <v>47</v>
      </c>
      <c r="C18" s="19" t="n">
        <v>400</v>
      </c>
      <c r="D18" s="19" t="n">
        <v>1200</v>
      </c>
      <c r="E18" s="19" t="n">
        <v>0</v>
      </c>
      <c r="F18" s="19" t="n">
        <v>180</v>
      </c>
    </row>
    <row r="19" customFormat="false" ht="15" hidden="false" customHeight="false" outlineLevel="0" collapsed="false">
      <c r="B19" s="18" t="s">
        <v>48</v>
      </c>
      <c r="C19" s="18" t="n">
        <v>200</v>
      </c>
      <c r="D19" s="18" t="n">
        <v>600</v>
      </c>
      <c r="E19" s="18" t="n">
        <v>1300</v>
      </c>
      <c r="F19" s="18" t="n">
        <v>150</v>
      </c>
    </row>
    <row r="22" customFormat="false" ht="15" hidden="false" customHeight="false" outlineLevel="0" collapsed="false">
      <c r="B22" s="13" t="s">
        <v>49</v>
      </c>
      <c r="C22" s="13"/>
      <c r="D22" s="13"/>
    </row>
    <row r="23" customFormat="false" ht="15" hidden="false" customHeight="false" outlineLevel="0" collapsed="false">
      <c r="B23" s="14" t="s">
        <v>50</v>
      </c>
      <c r="C23" s="14" t="s">
        <v>51</v>
      </c>
      <c r="D23" s="14" t="s">
        <v>52</v>
      </c>
    </row>
    <row r="24" customFormat="false" ht="15" hidden="false" customHeight="false" outlineLevel="0" collapsed="false">
      <c r="B24" s="15" t="s">
        <v>53</v>
      </c>
      <c r="C24" s="20" t="n">
        <f aca="false">350*C8</f>
        <v>350</v>
      </c>
      <c r="D24" s="15" t="s">
        <v>54</v>
      </c>
    </row>
    <row r="25" customFormat="false" ht="15" hidden="false" customHeight="false" outlineLevel="0" collapsed="false">
      <c r="B25" s="15" t="s">
        <v>55</v>
      </c>
      <c r="C25" s="20" t="n">
        <f aca="false">ROUNDUP(C24/C9,0)</f>
        <v>7</v>
      </c>
      <c r="D25" s="15" t="s">
        <v>56</v>
      </c>
    </row>
    <row r="26" customFormat="false" ht="15" hidden="false" customHeight="false" outlineLevel="0" collapsed="false">
      <c r="B26" s="15" t="s">
        <v>57</v>
      </c>
      <c r="C26" s="20" t="n">
        <f aca="false">650*C8</f>
        <v>650</v>
      </c>
      <c r="D26" s="15" t="s">
        <v>54</v>
      </c>
    </row>
    <row r="27" customFormat="false" ht="15" hidden="false" customHeight="false" outlineLevel="0" collapsed="false">
      <c r="B27" s="15" t="s">
        <v>58</v>
      </c>
      <c r="C27" s="20" t="n">
        <f aca="false">1100*C8</f>
        <v>1100</v>
      </c>
      <c r="D27" s="15" t="s">
        <v>54</v>
      </c>
    </row>
    <row r="28" customFormat="false" ht="15" hidden="false" customHeight="false" outlineLevel="0" collapsed="false">
      <c r="B28" s="15" t="s">
        <v>59</v>
      </c>
      <c r="C28" s="20" t="n">
        <f aca="false">175*C8</f>
        <v>175</v>
      </c>
      <c r="D28" s="15" t="s">
        <v>60</v>
      </c>
    </row>
    <row r="29" customFormat="false" ht="15" hidden="false" customHeight="false" outlineLevel="0" collapsed="false">
      <c r="B29" s="15" t="s">
        <v>61</v>
      </c>
      <c r="C29" s="20" t="n">
        <f aca="false">IF(C24&gt;0,C28/C24,0)</f>
        <v>0.5</v>
      </c>
      <c r="D29" s="15" t="s">
        <v>62</v>
      </c>
    </row>
    <row r="31" customFormat="false" ht="15" hidden="false" customHeight="false" outlineLevel="0" collapsed="false">
      <c r="B31" s="21" t="s">
        <v>63</v>
      </c>
    </row>
    <row r="32" customFormat="false" ht="15" hidden="false" customHeight="true" outlineLevel="0" collapsed="false">
      <c r="B32" s="11" t="s">
        <v>64</v>
      </c>
      <c r="C32" s="11"/>
      <c r="D32" s="11"/>
      <c r="E32" s="11"/>
      <c r="F32" s="11"/>
    </row>
    <row r="33" customFormat="false" ht="15" hidden="false" customHeight="false" outlineLevel="0" collapsed="false">
      <c r="B33" s="11"/>
      <c r="C33" s="11"/>
      <c r="D33" s="11"/>
      <c r="E33" s="11"/>
      <c r="F33" s="11"/>
    </row>
    <row r="34" customFormat="false" ht="15" hidden="false" customHeight="false" outlineLevel="0" collapsed="false">
      <c r="B34" s="11"/>
      <c r="C34" s="11"/>
      <c r="D34" s="11"/>
      <c r="E34" s="11"/>
      <c r="F34" s="11"/>
    </row>
    <row r="36" customFormat="false" ht="15" hidden="false" customHeight="false" outlineLevel="0" collapsed="false">
      <c r="B36" s="5" t="s">
        <v>65</v>
      </c>
    </row>
    <row r="37" customFormat="false" ht="15" hidden="false" customHeight="false" outlineLevel="0" collapsed="false">
      <c r="B37" s="0" t="s">
        <v>66</v>
      </c>
      <c r="C37" s="0" t="s">
        <v>67</v>
      </c>
    </row>
    <row r="38" customFormat="false" ht="15" hidden="false" customHeight="false" outlineLevel="0" collapsed="false">
      <c r="B38" s="0" t="s">
        <v>68</v>
      </c>
      <c r="C38" s="0" t="s">
        <v>69</v>
      </c>
    </row>
  </sheetData>
  <mergeCells count="5">
    <mergeCell ref="B2:F2"/>
    <mergeCell ref="B4:D4"/>
    <mergeCell ref="B11:F11"/>
    <mergeCell ref="B22:D22"/>
    <mergeCell ref="B32:F3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2"/>
    <col collapsed="false" customWidth="true" hidden="false" outlineLevel="0" max="3" min="3" style="0" width="15"/>
    <col collapsed="false" customWidth="true" hidden="false" outlineLevel="0" max="4" min="4" style="0" width="14"/>
    <col collapsed="false" customWidth="true" hidden="false" outlineLevel="0" max="5" min="5" style="0" width="15"/>
    <col collapsed="false" customWidth="true" hidden="false" outlineLevel="0" max="6" min="6" style="0" width="12"/>
    <col collapsed="false" customWidth="true" hidden="false" outlineLevel="0" max="7" min="7" style="0" width="16"/>
  </cols>
  <sheetData>
    <row r="2" customFormat="false" ht="19.7" hidden="false" customHeight="false" outlineLevel="0" collapsed="false">
      <c r="B2" s="1" t="s">
        <v>70</v>
      </c>
      <c r="C2" s="1"/>
      <c r="D2" s="1"/>
      <c r="E2" s="1"/>
      <c r="F2" s="1"/>
      <c r="G2" s="1"/>
    </row>
    <row r="4" customFormat="false" ht="26.85" hidden="false" customHeight="false" outlineLevel="0" collapsed="false">
      <c r="B4" s="22" t="s">
        <v>28</v>
      </c>
      <c r="C4" s="22" t="s">
        <v>71</v>
      </c>
      <c r="D4" s="22" t="s">
        <v>72</v>
      </c>
      <c r="E4" s="22" t="s">
        <v>73</v>
      </c>
      <c r="F4" s="22" t="s">
        <v>74</v>
      </c>
      <c r="G4" s="22" t="s">
        <v>75</v>
      </c>
    </row>
    <row r="5" customFormat="false" ht="15" hidden="false" customHeight="false" outlineLevel="0" collapsed="false">
      <c r="B5" s="23" t="s">
        <v>46</v>
      </c>
      <c r="C5" s="23" t="n">
        <v>150</v>
      </c>
      <c r="D5" s="23" t="n">
        <v>800</v>
      </c>
      <c r="E5" s="23" t="n">
        <v>1200</v>
      </c>
      <c r="F5" s="23" t="n">
        <v>150</v>
      </c>
      <c r="G5" s="23" t="s">
        <v>76</v>
      </c>
    </row>
    <row r="6" customFormat="false" ht="15" hidden="false" customHeight="false" outlineLevel="0" collapsed="false">
      <c r="B6" s="24" t="s">
        <v>77</v>
      </c>
      <c r="C6" s="24" t="n">
        <v>300</v>
      </c>
      <c r="D6" s="24" t="n">
        <v>700</v>
      </c>
      <c r="E6" s="24" t="n">
        <v>1100</v>
      </c>
      <c r="F6" s="24" t="n">
        <v>170</v>
      </c>
      <c r="G6" s="24" t="s">
        <v>78</v>
      </c>
    </row>
    <row r="7" customFormat="false" ht="15" hidden="false" customHeight="false" outlineLevel="0" collapsed="false">
      <c r="B7" s="23" t="s">
        <v>79</v>
      </c>
      <c r="C7" s="23" t="n">
        <v>300</v>
      </c>
      <c r="D7" s="23" t="n">
        <v>700</v>
      </c>
      <c r="E7" s="23" t="n">
        <v>1100</v>
      </c>
      <c r="F7" s="23" t="n">
        <v>170</v>
      </c>
      <c r="G7" s="23" t="s">
        <v>78</v>
      </c>
    </row>
    <row r="8" customFormat="false" ht="15" hidden="false" customHeight="false" outlineLevel="0" collapsed="false">
      <c r="B8" s="24" t="s">
        <v>80</v>
      </c>
      <c r="C8" s="24" t="n">
        <v>350</v>
      </c>
      <c r="D8" s="24" t="n">
        <v>650</v>
      </c>
      <c r="E8" s="24" t="n">
        <v>1100</v>
      </c>
      <c r="F8" s="24" t="n">
        <v>175</v>
      </c>
      <c r="G8" s="24" t="s">
        <v>81</v>
      </c>
    </row>
    <row r="9" customFormat="false" ht="15" hidden="false" customHeight="false" outlineLevel="0" collapsed="false">
      <c r="B9" s="23" t="s">
        <v>82</v>
      </c>
      <c r="C9" s="23" t="n">
        <v>350</v>
      </c>
      <c r="D9" s="23" t="n">
        <v>650</v>
      </c>
      <c r="E9" s="23" t="n">
        <v>1100</v>
      </c>
      <c r="F9" s="23" t="n">
        <v>175</v>
      </c>
      <c r="G9" s="23" t="s">
        <v>81</v>
      </c>
    </row>
    <row r="10" customFormat="false" ht="15" hidden="false" customHeight="false" outlineLevel="0" collapsed="false">
      <c r="B10" s="24" t="s">
        <v>83</v>
      </c>
      <c r="C10" s="24" t="n">
        <v>300</v>
      </c>
      <c r="D10" s="24" t="n">
        <v>700</v>
      </c>
      <c r="E10" s="24" t="n">
        <v>1050</v>
      </c>
      <c r="F10" s="24" t="n">
        <v>170</v>
      </c>
      <c r="G10" s="24" t="s">
        <v>78</v>
      </c>
    </row>
    <row r="11" customFormat="false" ht="15" hidden="false" customHeight="false" outlineLevel="0" collapsed="false">
      <c r="B11" s="23" t="s">
        <v>45</v>
      </c>
      <c r="C11" s="23" t="n">
        <v>320</v>
      </c>
      <c r="D11" s="23" t="n">
        <v>680</v>
      </c>
      <c r="E11" s="23" t="n">
        <v>1100</v>
      </c>
      <c r="F11" s="23" t="n">
        <v>170</v>
      </c>
      <c r="G11" s="23" t="s">
        <v>84</v>
      </c>
    </row>
    <row r="12" customFormat="false" ht="15" hidden="false" customHeight="false" outlineLevel="0" collapsed="false">
      <c r="B12" s="24" t="s">
        <v>85</v>
      </c>
      <c r="C12" s="24" t="n">
        <v>350</v>
      </c>
      <c r="D12" s="24" t="n">
        <v>650</v>
      </c>
      <c r="E12" s="24" t="n">
        <v>1050</v>
      </c>
      <c r="F12" s="24" t="n">
        <v>175</v>
      </c>
      <c r="G12" s="24" t="s">
        <v>84</v>
      </c>
    </row>
    <row r="13" customFormat="false" ht="15" hidden="false" customHeight="false" outlineLevel="0" collapsed="false">
      <c r="B13" s="23" t="s">
        <v>86</v>
      </c>
      <c r="C13" s="23" t="n">
        <v>400</v>
      </c>
      <c r="D13" s="23" t="n">
        <v>1200</v>
      </c>
      <c r="E13" s="23" t="n">
        <v>0</v>
      </c>
      <c r="F13" s="23" t="n">
        <v>180</v>
      </c>
      <c r="G13" s="23" t="s">
        <v>87</v>
      </c>
    </row>
    <row r="14" customFormat="false" ht="15" hidden="false" customHeight="false" outlineLevel="0" collapsed="false">
      <c r="B14" s="24" t="s">
        <v>88</v>
      </c>
      <c r="C14" s="24" t="n">
        <v>200</v>
      </c>
      <c r="D14" s="24" t="n">
        <v>600</v>
      </c>
      <c r="E14" s="24" t="n">
        <v>1300</v>
      </c>
      <c r="F14" s="24" t="n">
        <v>150</v>
      </c>
      <c r="G14" s="24" t="s">
        <v>89</v>
      </c>
    </row>
    <row r="15" customFormat="false" ht="15" hidden="false" customHeight="false" outlineLevel="0" collapsed="false">
      <c r="B15" s="23" t="s">
        <v>90</v>
      </c>
      <c r="C15" s="23" t="n">
        <v>350</v>
      </c>
      <c r="D15" s="23" t="n">
        <v>700</v>
      </c>
      <c r="E15" s="23" t="n">
        <v>1100</v>
      </c>
      <c r="F15" s="23" t="n">
        <v>160</v>
      </c>
      <c r="G15" s="23" t="s">
        <v>84</v>
      </c>
    </row>
    <row r="18" customFormat="false" ht="15" hidden="false" customHeight="false" outlineLevel="0" collapsed="false">
      <c r="B18" s="12" t="s">
        <v>91</v>
      </c>
    </row>
    <row r="19" customFormat="false" ht="15" hidden="false" customHeight="true" outlineLevel="0" collapsed="false">
      <c r="B19" s="25" t="s">
        <v>92</v>
      </c>
      <c r="C19" s="25"/>
      <c r="D19" s="25"/>
      <c r="E19" s="25"/>
      <c r="F19" s="25"/>
      <c r="G19" s="25"/>
    </row>
    <row r="20" customFormat="false" ht="15" hidden="false" customHeight="false" outlineLevel="0" collapsed="false">
      <c r="B20" s="25"/>
      <c r="C20" s="25"/>
      <c r="D20" s="25"/>
      <c r="E20" s="25"/>
      <c r="F20" s="25"/>
      <c r="G20" s="25"/>
    </row>
    <row r="21" customFormat="false" ht="15" hidden="false" customHeight="false" outlineLevel="0" collapsed="false">
      <c r="B21" s="25"/>
      <c r="C21" s="25"/>
      <c r="D21" s="25"/>
      <c r="E21" s="25"/>
      <c r="F21" s="25"/>
      <c r="G21" s="25"/>
    </row>
  </sheetData>
  <mergeCells count="2">
    <mergeCell ref="B2:G2"/>
    <mergeCell ref="B19:G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2"/>
    <col collapsed="false" customWidth="true" hidden="false" outlineLevel="0" max="3" min="3" style="0" width="32"/>
    <col collapsed="false" customWidth="true" hidden="false" outlineLevel="0" max="4" min="4" style="0" width="38"/>
    <col collapsed="false" customWidth="true" hidden="false" outlineLevel="0" max="5" min="5" style="0" width="42"/>
  </cols>
  <sheetData>
    <row r="2" customFormat="false" ht="19.7" hidden="false" customHeight="false" outlineLevel="0" collapsed="false">
      <c r="B2" s="1" t="s">
        <v>93</v>
      </c>
      <c r="C2" s="1"/>
      <c r="D2" s="1"/>
      <c r="E2" s="1"/>
      <c r="F2" s="1"/>
    </row>
    <row r="4" customFormat="false" ht="15" hidden="false" customHeight="false" outlineLevel="0" collapsed="false">
      <c r="B4" s="22" t="s">
        <v>31</v>
      </c>
      <c r="C4" s="22" t="s">
        <v>94</v>
      </c>
      <c r="D4" s="22" t="s">
        <v>95</v>
      </c>
      <c r="E4" s="22" t="s">
        <v>96</v>
      </c>
    </row>
    <row r="5" customFormat="false" ht="54.75" hidden="false" customHeight="true" outlineLevel="0" collapsed="false">
      <c r="B5" s="26" t="s">
        <v>97</v>
      </c>
      <c r="C5" s="26" t="s">
        <v>98</v>
      </c>
      <c r="D5" s="26" t="s">
        <v>99</v>
      </c>
      <c r="E5" s="26" t="s">
        <v>100</v>
      </c>
    </row>
    <row r="6" customFormat="false" ht="54.75" hidden="false" customHeight="true" outlineLevel="0" collapsed="false">
      <c r="B6" s="27" t="s">
        <v>101</v>
      </c>
      <c r="C6" s="27" t="s">
        <v>102</v>
      </c>
      <c r="D6" s="27" t="s">
        <v>103</v>
      </c>
      <c r="E6" s="27" t="s">
        <v>104</v>
      </c>
    </row>
    <row r="7" customFormat="false" ht="54.75" hidden="false" customHeight="true" outlineLevel="0" collapsed="false">
      <c r="B7" s="26" t="s">
        <v>105</v>
      </c>
      <c r="C7" s="26" t="s">
        <v>106</v>
      </c>
      <c r="D7" s="26" t="s">
        <v>107</v>
      </c>
      <c r="E7" s="26" t="s">
        <v>108</v>
      </c>
    </row>
    <row r="8" customFormat="false" ht="54.75" hidden="false" customHeight="true" outlineLevel="0" collapsed="false">
      <c r="B8" s="27" t="s">
        <v>109</v>
      </c>
      <c r="C8" s="27" t="s">
        <v>110</v>
      </c>
      <c r="D8" s="27" t="s">
        <v>111</v>
      </c>
      <c r="E8" s="27" t="s">
        <v>112</v>
      </c>
    </row>
    <row r="10" customFormat="false" ht="15" hidden="false" customHeight="false" outlineLevel="0" collapsed="false">
      <c r="B10" s="3" t="s">
        <v>113</v>
      </c>
      <c r="C10" s="3"/>
      <c r="D10" s="3"/>
      <c r="E10" s="3"/>
    </row>
    <row r="11" customFormat="false" ht="15" hidden="false" customHeight="false" outlineLevel="0" collapsed="false">
      <c r="B11" s="4" t="s">
        <v>114</v>
      </c>
      <c r="C11" s="4"/>
      <c r="D11" s="4"/>
      <c r="E11" s="4"/>
    </row>
    <row r="12" customFormat="false" ht="15" hidden="false" customHeight="false" outlineLevel="0" collapsed="false">
      <c r="B12" s="4" t="s">
        <v>115</v>
      </c>
      <c r="C12" s="4"/>
      <c r="D12" s="4"/>
      <c r="E12" s="4"/>
    </row>
    <row r="13" customFormat="false" ht="15" hidden="false" customHeight="false" outlineLevel="0" collapsed="false">
      <c r="B13" s="4" t="s">
        <v>116</v>
      </c>
      <c r="C13" s="4"/>
      <c r="D13" s="4"/>
      <c r="E13" s="4"/>
    </row>
    <row r="14" customFormat="false" ht="15" hidden="false" customHeight="false" outlineLevel="0" collapsed="false">
      <c r="B14" s="4" t="s">
        <v>117</v>
      </c>
      <c r="C14" s="4"/>
      <c r="D14" s="4"/>
      <c r="E14" s="4"/>
    </row>
    <row r="15" customFormat="false" ht="15" hidden="false" customHeight="false" outlineLevel="0" collapsed="false">
      <c r="B15" s="4" t="s">
        <v>118</v>
      </c>
      <c r="C15" s="4"/>
      <c r="D15" s="4"/>
      <c r="E15" s="4"/>
    </row>
  </sheetData>
  <mergeCells count="7">
    <mergeCell ref="B2:F2"/>
    <mergeCell ref="B10:E10"/>
    <mergeCell ref="B11:E11"/>
    <mergeCell ref="B12:E12"/>
    <mergeCell ref="B13:E13"/>
    <mergeCell ref="B14:E14"/>
    <mergeCell ref="B15:E1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6"/>
    <col collapsed="false" customWidth="true" hidden="false" outlineLevel="0" max="3" min="3" style="0" width="42"/>
    <col collapsed="false" customWidth="true" hidden="false" outlineLevel="0" max="4" min="4" style="0" width="38"/>
    <col collapsed="false" customWidth="true" hidden="false" outlineLevel="0" max="5" min="5" style="0" width="42"/>
  </cols>
  <sheetData>
    <row r="2" customFormat="false" ht="19.7" hidden="false" customHeight="false" outlineLevel="0" collapsed="false">
      <c r="B2" s="1" t="s">
        <v>119</v>
      </c>
      <c r="C2" s="1"/>
      <c r="D2" s="1"/>
      <c r="E2" s="1"/>
    </row>
    <row r="4" customFormat="false" ht="15" hidden="false" customHeight="false" outlineLevel="0" collapsed="false">
      <c r="B4" s="22" t="s">
        <v>120</v>
      </c>
      <c r="C4" s="22" t="s">
        <v>121</v>
      </c>
      <c r="D4" s="22" t="s">
        <v>122</v>
      </c>
      <c r="E4" s="22" t="s">
        <v>123</v>
      </c>
    </row>
    <row r="5" customFormat="false" ht="39.75" hidden="false" customHeight="true" outlineLevel="0" collapsed="false">
      <c r="B5" s="26" t="s">
        <v>124</v>
      </c>
      <c r="C5" s="26" t="s">
        <v>125</v>
      </c>
      <c r="D5" s="26" t="s">
        <v>126</v>
      </c>
      <c r="E5" s="26" t="s">
        <v>127</v>
      </c>
    </row>
    <row r="6" customFormat="false" ht="39.75" hidden="false" customHeight="true" outlineLevel="0" collapsed="false">
      <c r="B6" s="27" t="s">
        <v>128</v>
      </c>
      <c r="C6" s="27" t="s">
        <v>129</v>
      </c>
      <c r="D6" s="27" t="s">
        <v>130</v>
      </c>
      <c r="E6" s="27" t="s">
        <v>131</v>
      </c>
    </row>
    <row r="7" customFormat="false" ht="39.75" hidden="false" customHeight="true" outlineLevel="0" collapsed="false">
      <c r="B7" s="26" t="s">
        <v>132</v>
      </c>
      <c r="C7" s="26" t="s">
        <v>133</v>
      </c>
      <c r="D7" s="26" t="s">
        <v>134</v>
      </c>
      <c r="E7" s="26" t="s">
        <v>135</v>
      </c>
    </row>
    <row r="8" customFormat="false" ht="39.75" hidden="false" customHeight="true" outlineLevel="0" collapsed="false">
      <c r="B8" s="27" t="s">
        <v>136</v>
      </c>
      <c r="C8" s="27" t="s">
        <v>137</v>
      </c>
      <c r="D8" s="27" t="s">
        <v>138</v>
      </c>
      <c r="E8" s="27" t="s">
        <v>139</v>
      </c>
    </row>
    <row r="9" customFormat="false" ht="39.75" hidden="false" customHeight="true" outlineLevel="0" collapsed="false">
      <c r="B9" s="26" t="s">
        <v>140</v>
      </c>
      <c r="C9" s="26" t="s">
        <v>141</v>
      </c>
      <c r="D9" s="26" t="s">
        <v>142</v>
      </c>
      <c r="E9" s="26" t="s">
        <v>143</v>
      </c>
    </row>
    <row r="10" customFormat="false" ht="39.75" hidden="false" customHeight="true" outlineLevel="0" collapsed="false">
      <c r="B10" s="27" t="s">
        <v>144</v>
      </c>
      <c r="C10" s="27" t="s">
        <v>145</v>
      </c>
      <c r="D10" s="27" t="s">
        <v>146</v>
      </c>
      <c r="E10" s="27" t="s">
        <v>147</v>
      </c>
    </row>
    <row r="11" customFormat="false" ht="39.75" hidden="false" customHeight="true" outlineLevel="0" collapsed="false">
      <c r="B11" s="26" t="s">
        <v>148</v>
      </c>
      <c r="C11" s="26" t="s">
        <v>149</v>
      </c>
      <c r="D11" s="26" t="s">
        <v>150</v>
      </c>
      <c r="E11" s="26" t="s">
        <v>151</v>
      </c>
    </row>
    <row r="12" customFormat="false" ht="39.75" hidden="false" customHeight="true" outlineLevel="0" collapsed="false">
      <c r="B12" s="27" t="s">
        <v>152</v>
      </c>
      <c r="C12" s="27" t="s">
        <v>153</v>
      </c>
      <c r="D12" s="27" t="s">
        <v>154</v>
      </c>
      <c r="E12" s="27" t="s">
        <v>155</v>
      </c>
    </row>
    <row r="13" customFormat="false" ht="39.75" hidden="false" customHeight="true" outlineLevel="0" collapsed="false">
      <c r="B13" s="26" t="s">
        <v>156</v>
      </c>
      <c r="C13" s="26" t="s">
        <v>157</v>
      </c>
      <c r="D13" s="26" t="s">
        <v>158</v>
      </c>
      <c r="E13" s="26" t="s">
        <v>159</v>
      </c>
    </row>
    <row r="14" customFormat="false" ht="39.75" hidden="false" customHeight="true" outlineLevel="0" collapsed="false">
      <c r="B14" s="27" t="s">
        <v>160</v>
      </c>
      <c r="C14" s="27" t="s">
        <v>161</v>
      </c>
      <c r="D14" s="27" t="s">
        <v>162</v>
      </c>
      <c r="E14" s="27" t="s">
        <v>163</v>
      </c>
    </row>
  </sheetData>
  <mergeCells count="1">
    <mergeCell ref="B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8"/>
    <col collapsed="false" customWidth="true" hidden="false" outlineLevel="0" max="4" min="3" style="0" width="22"/>
  </cols>
  <sheetData>
    <row r="2" customFormat="false" ht="19.7" hidden="false" customHeight="false" outlineLevel="0" collapsed="false">
      <c r="B2" s="1" t="s">
        <v>164</v>
      </c>
      <c r="C2" s="1"/>
      <c r="D2" s="1"/>
      <c r="E2" s="1"/>
    </row>
    <row r="4" customFormat="false" ht="15" hidden="false" customHeight="false" outlineLevel="0" collapsed="false">
      <c r="B4" s="0" t="s">
        <v>165</v>
      </c>
      <c r="C4" s="16" t="n">
        <v>50</v>
      </c>
      <c r="D4" s="7" t="s">
        <v>166</v>
      </c>
    </row>
    <row r="6" customFormat="false" ht="15" hidden="false" customHeight="false" outlineLevel="0" collapsed="false">
      <c r="B6" s="15" t="s">
        <v>167</v>
      </c>
      <c r="C6" s="16" t="n">
        <v>350</v>
      </c>
      <c r="D6" s="7" t="s">
        <v>54</v>
      </c>
    </row>
    <row r="7" customFormat="false" ht="15" hidden="false" customHeight="false" outlineLevel="0" collapsed="false">
      <c r="B7" s="15" t="s">
        <v>168</v>
      </c>
      <c r="C7" s="20" t="n">
        <f aca="false">ROUNDUP(C6/C4,0)</f>
        <v>7</v>
      </c>
      <c r="D7" s="7" t="s">
        <v>56</v>
      </c>
    </row>
    <row r="9" customFormat="false" ht="15" hidden="false" customHeight="false" outlineLevel="0" collapsed="false">
      <c r="B9" s="3" t="s">
        <v>169</v>
      </c>
      <c r="C9" s="3"/>
      <c r="D9" s="3"/>
    </row>
    <row r="10" customFormat="false" ht="15" hidden="false" customHeight="false" outlineLevel="0" collapsed="false">
      <c r="B10" s="17" t="s">
        <v>170</v>
      </c>
      <c r="C10" s="17" t="s">
        <v>171</v>
      </c>
      <c r="D10" s="17" t="s">
        <v>172</v>
      </c>
    </row>
    <row r="11" customFormat="false" ht="15" hidden="false" customHeight="false" outlineLevel="0" collapsed="false">
      <c r="B11" s="18" t="n">
        <v>0.5</v>
      </c>
      <c r="C11" s="18" t="n">
        <f aca="false">ROUNDUP(0.5*300/$C$4,0)</f>
        <v>3</v>
      </c>
      <c r="D11" s="18" t="n">
        <f aca="false">ROUNDUP(0.5*350/$C$4,0)</f>
        <v>4</v>
      </c>
    </row>
    <row r="12" customFormat="false" ht="15" hidden="false" customHeight="false" outlineLevel="0" collapsed="false">
      <c r="B12" s="19" t="n">
        <v>1</v>
      </c>
      <c r="C12" s="19" t="n">
        <f aca="false">ROUNDUP(1*300/$C$4,0)</f>
        <v>6</v>
      </c>
      <c r="D12" s="19" t="n">
        <f aca="false">ROUNDUP(1*350/$C$4,0)</f>
        <v>7</v>
      </c>
    </row>
    <row r="13" customFormat="false" ht="15" hidden="false" customHeight="false" outlineLevel="0" collapsed="false">
      <c r="B13" s="18" t="n">
        <v>1.5</v>
      </c>
      <c r="C13" s="18" t="n">
        <f aca="false">ROUNDUP(1.5*300/$C$4,0)</f>
        <v>9</v>
      </c>
      <c r="D13" s="18" t="n">
        <f aca="false">ROUNDUP(1.5*350/$C$4,0)</f>
        <v>11</v>
      </c>
    </row>
    <row r="14" customFormat="false" ht="15" hidden="false" customHeight="false" outlineLevel="0" collapsed="false">
      <c r="B14" s="19" t="n">
        <v>2</v>
      </c>
      <c r="C14" s="19" t="n">
        <f aca="false">ROUNDUP(2*300/$C$4,0)</f>
        <v>12</v>
      </c>
      <c r="D14" s="19" t="n">
        <f aca="false">ROUNDUP(2*350/$C$4,0)</f>
        <v>14</v>
      </c>
    </row>
    <row r="15" customFormat="false" ht="15" hidden="false" customHeight="false" outlineLevel="0" collapsed="false">
      <c r="B15" s="18" t="n">
        <v>3</v>
      </c>
      <c r="C15" s="18" t="n">
        <f aca="false">ROUNDUP(3*300/$C$4,0)</f>
        <v>18</v>
      </c>
      <c r="D15" s="18" t="n">
        <f aca="false">ROUNDUP(3*350/$C$4,0)</f>
        <v>21</v>
      </c>
    </row>
    <row r="16" customFormat="false" ht="15" hidden="false" customHeight="false" outlineLevel="0" collapsed="false">
      <c r="B16" s="19" t="n">
        <v>4</v>
      </c>
      <c r="C16" s="19" t="n">
        <f aca="false">ROUNDUP(4*300/$C$4,0)</f>
        <v>24</v>
      </c>
      <c r="D16" s="19" t="n">
        <f aca="false">ROUNDUP(4*350/$C$4,0)</f>
        <v>28</v>
      </c>
    </row>
    <row r="17" customFormat="false" ht="15" hidden="false" customHeight="false" outlineLevel="0" collapsed="false">
      <c r="B17" s="18" t="n">
        <v>5</v>
      </c>
      <c r="C17" s="18" t="n">
        <f aca="false">ROUNDUP(5*300/$C$4,0)</f>
        <v>30</v>
      </c>
      <c r="D17" s="18" t="n">
        <f aca="false">ROUNDUP(5*350/$C$4,0)</f>
        <v>35</v>
      </c>
    </row>
    <row r="18" customFormat="false" ht="15" hidden="false" customHeight="false" outlineLevel="0" collapsed="false">
      <c r="B18" s="19" t="n">
        <v>10</v>
      </c>
      <c r="C18" s="19" t="n">
        <f aca="false">ROUNDUP(10*300/$C$4,0)</f>
        <v>60</v>
      </c>
      <c r="D18" s="19" t="n">
        <f aca="false">ROUNDUP(10*350/$C$4,0)</f>
        <v>70</v>
      </c>
    </row>
    <row r="21" customFormat="false" ht="15" hidden="false" customHeight="false" outlineLevel="0" collapsed="false">
      <c r="B21" s="12" t="s">
        <v>173</v>
      </c>
    </row>
    <row r="22" customFormat="false" ht="15" hidden="false" customHeight="true" outlineLevel="0" collapsed="false">
      <c r="B22" s="28" t="s">
        <v>174</v>
      </c>
      <c r="C22" s="28"/>
      <c r="D22" s="28"/>
    </row>
    <row r="23" customFormat="false" ht="15" hidden="false" customHeight="false" outlineLevel="0" collapsed="false">
      <c r="B23" s="28"/>
      <c r="C23" s="28"/>
      <c r="D23" s="28"/>
    </row>
  </sheetData>
  <mergeCells count="3">
    <mergeCell ref="B2:E2"/>
    <mergeCell ref="B9:D9"/>
    <mergeCell ref="B22:D2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5"/>
    <col collapsed="false" customWidth="true" hidden="false" outlineLevel="0" max="3" min="3" style="0" width="75"/>
  </cols>
  <sheetData>
    <row r="2" customFormat="false" ht="19.7" hidden="false" customHeight="false" outlineLevel="0" collapsed="false">
      <c r="B2" s="1" t="s">
        <v>175</v>
      </c>
      <c r="C2" s="1"/>
      <c r="D2" s="1"/>
    </row>
    <row r="4" customFormat="false" ht="15" hidden="false" customHeight="false" outlineLevel="0" collapsed="false">
      <c r="B4" s="29" t="s">
        <v>176</v>
      </c>
      <c r="C4" s="29" t="s">
        <v>177</v>
      </c>
    </row>
    <row r="5" customFormat="false" ht="48" hidden="false" customHeight="true" outlineLevel="0" collapsed="false">
      <c r="B5" s="30" t="s">
        <v>178</v>
      </c>
      <c r="C5" s="31" t="s">
        <v>179</v>
      </c>
    </row>
    <row r="6" customFormat="false" ht="48" hidden="false" customHeight="true" outlineLevel="0" collapsed="false">
      <c r="B6" s="30" t="s">
        <v>180</v>
      </c>
      <c r="C6" s="31" t="s">
        <v>181</v>
      </c>
    </row>
    <row r="7" customFormat="false" ht="48" hidden="false" customHeight="true" outlineLevel="0" collapsed="false">
      <c r="B7" s="30" t="s">
        <v>182</v>
      </c>
      <c r="C7" s="31" t="s">
        <v>183</v>
      </c>
    </row>
    <row r="8" customFormat="false" ht="48" hidden="false" customHeight="true" outlineLevel="0" collapsed="false">
      <c r="B8" s="30" t="s">
        <v>184</v>
      </c>
      <c r="C8" s="31" t="s">
        <v>185</v>
      </c>
    </row>
    <row r="9" customFormat="false" ht="48" hidden="false" customHeight="true" outlineLevel="0" collapsed="false">
      <c r="B9" s="30" t="s">
        <v>186</v>
      </c>
      <c r="C9" s="31" t="s">
        <v>187</v>
      </c>
    </row>
    <row r="10" customFormat="false" ht="48" hidden="false" customHeight="true" outlineLevel="0" collapsed="false">
      <c r="B10" s="30" t="s">
        <v>188</v>
      </c>
      <c r="C10" s="31" t="s">
        <v>189</v>
      </c>
    </row>
    <row r="12" customFormat="false" ht="15" hidden="false" customHeight="false" outlineLevel="0" collapsed="false">
      <c r="B12" s="5" t="s">
        <v>190</v>
      </c>
    </row>
    <row r="13" customFormat="false" ht="15" hidden="false" customHeight="false" outlineLevel="0" collapsed="false">
      <c r="B13" s="0" t="s">
        <v>191</v>
      </c>
    </row>
    <row r="14" customFormat="false" ht="15" hidden="false" customHeight="false" outlineLevel="0" collapsed="false">
      <c r="B14" s="0" t="s">
        <v>192</v>
      </c>
    </row>
    <row r="15" customFormat="false" ht="15" hidden="false" customHeight="false" outlineLevel="0" collapsed="false">
      <c r="B15" s="0" t="s">
        <v>193</v>
      </c>
    </row>
    <row r="16" customFormat="false" ht="15" hidden="false" customHeight="false" outlineLevel="0" collapsed="false">
      <c r="B16" s="0" t="s">
        <v>194</v>
      </c>
    </row>
    <row r="17" customFormat="false" ht="15" hidden="false" customHeight="false" outlineLevel="0" collapsed="false">
      <c r="B17" s="0" t="s">
        <v>195</v>
      </c>
    </row>
    <row r="18" customFormat="false" ht="15" hidden="false" customHeight="false" outlineLevel="0" collapsed="false">
      <c r="B18" s="0" t="s">
        <v>196</v>
      </c>
    </row>
  </sheetData>
  <mergeCells count="1">
    <mergeCell ref="B2:D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2026-09-14T13:34:32Z</dcterms:created>
  <dc:creator>openpyxl</dc:creator>
  <dc:description/>
  <dc:language>en-US</dc:language>
  <cp:lastModifiedBy/>
  <dcterms:modified xsi:type="dcterms:W3CDTF">2026-09-14T13:34:32Z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