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alculateur Marches-Limon" sheetId="1" state="visible" r:id="rId1"/>
    <sheet xmlns:r="http://schemas.openxmlformats.org/officeDocument/2006/relationships" name="2. Notice &amp; Mode d'emploi" sheetId="2" state="visible" r:id="rId2"/>
    <sheet xmlns:r="http://schemas.openxmlformats.org/officeDocument/2006/relationships" name="3. Exemples prê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Arial"/>
      <b val="1"/>
      <color rgb="001F4E79"/>
      <sz val="16"/>
    </font>
    <font>
      <name val="Arial"/>
      <i val="1"/>
      <color rgb="00666666"/>
      <sz val="9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000FF"/>
      <sz val="11"/>
    </font>
    <font>
      <name val="Arial"/>
      <b val="1"/>
      <color rgb="00006600"/>
      <sz val="11"/>
    </font>
    <font>
      <name val="Arial"/>
      <b val="1"/>
      <color rgb="00C00000"/>
      <sz val="10"/>
    </font>
    <font>
      <name val="Arial"/>
      <sz val="10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C6EFCE"/>
      </patternFill>
    </fill>
    <fill>
      <patternFill patternType="solid">
        <fgColor rgb="00F2F2F2"/>
      </patternFill>
    </fill>
    <fill>
      <patternFill patternType="solid">
        <fgColor rgb="00C65911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pivotButton="0" quotePrefix="0" xfId="0"/>
    <xf numFmtId="1" fontId="7" fillId="5" borderId="1" applyAlignment="1" pivotButton="0" quotePrefix="0" xfId="0">
      <alignment horizontal="center" vertical="center" wrapText="1"/>
    </xf>
    <xf numFmtId="2" fontId="7" fillId="5" borderId="1" applyAlignment="1" pivotButton="0" quotePrefix="0" xfId="0">
      <alignment horizontal="center" vertical="center" wrapText="1"/>
    </xf>
    <xf numFmtId="164" fontId="7" fillId="5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6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3" fillId="7" borderId="0" pivotButton="0" quotePrefix="0" xfId="0"/>
    <xf numFmtId="0" fontId="9" fillId="0" borderId="0" pivotButton="0" quotePrefix="0" xfId="0"/>
    <xf numFmtId="0" fontId="4" fillId="3" borderId="0" pivotButton="0" quotePrefix="0" xfId="0"/>
    <xf numFmtId="0" fontId="9" fillId="0" borderId="1" pivotButton="0" quotePrefix="0" xfId="0"/>
    <xf numFmtId="0" fontId="3" fillId="8" borderId="0" pivotButton="0" quotePrefix="0" xfId="0"/>
    <xf numFmtId="2" fontId="9" fillId="6" borderId="1" applyAlignment="1" pivotButton="0" quotePrefix="0" xfId="0">
      <alignment horizontal="center" vertical="center" wrapText="1"/>
    </xf>
    <xf numFmtId="2" fontId="9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6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0" customWidth="1" min="3" max="3"/>
    <col width="55" customWidth="1" min="4" max="4"/>
    <col width="18" customWidth="1" min="5" max="5"/>
  </cols>
  <sheetData>
    <row r="1">
      <c r="A1" s="1" t="inlineStr">
        <is>
          <t>CALCULATEUR ESCALIER BÉTON ARMÉ — MARCHES &amp; LIMON</t>
        </is>
      </c>
    </row>
    <row r="2">
      <c r="A2" s="2" t="inlineStr">
        <is>
          <t>Formule de Blondel + calcul automatique du nombre de marches, giron et longueur du limon | Version 2026 — Afrique francophone</t>
        </is>
      </c>
    </row>
    <row r="4">
      <c r="A4" s="3" t="inlineStr">
        <is>
          <t>DONNÉES D'ENTRÉE (cellules jaunes)</t>
        </is>
      </c>
    </row>
    <row r="5">
      <c r="A5" s="4" t="inlineStr">
        <is>
          <t>Paramètre</t>
        </is>
      </c>
      <c r="B5" s="4" t="inlineStr">
        <is>
          <t>Valeur</t>
        </is>
      </c>
      <c r="C5" s="4" t="inlineStr">
        <is>
          <t>Unité</t>
        </is>
      </c>
      <c r="D5" s="4" t="inlineStr">
        <is>
          <t>Aide / Commentaire</t>
        </is>
      </c>
    </row>
    <row r="6">
      <c r="A6" s="5" t="inlineStr">
        <is>
          <t>Hauteur totale à franchir H</t>
        </is>
      </c>
      <c r="B6" s="6" t="n">
        <v>280</v>
      </c>
      <c r="C6" s="7" t="inlineStr">
        <is>
          <t>cm</t>
        </is>
      </c>
      <c r="D6" s="8" t="inlineStr">
        <is>
          <t>Sol fini bas → sol fini haut (ex. 270 à 300 cm courant)</t>
        </is>
      </c>
    </row>
    <row r="7">
      <c r="A7" s="5" t="inlineStr">
        <is>
          <t>Hauteur de marche cible h</t>
        </is>
      </c>
      <c r="B7" s="6" t="n">
        <v>17</v>
      </c>
      <c r="C7" s="7" t="inlineStr">
        <is>
          <t>cm</t>
        </is>
      </c>
      <c r="D7" s="8" t="inlineStr">
        <is>
          <t>Idéal 16 à 18 cm (logement). Max ~20 cm</t>
        </is>
      </c>
    </row>
    <row r="8">
      <c r="A8" s="5" t="inlineStr">
        <is>
          <t>Valeur Blondel cible (2h+g)</t>
        </is>
      </c>
      <c r="B8" s="6" t="n">
        <v>63</v>
      </c>
      <c r="C8" s="7" t="inlineStr">
        <is>
          <t>cm</t>
        </is>
      </c>
      <c r="D8" s="8" t="inlineStr">
        <is>
          <t>Fourchette 60–64 cm. Optimum 62–63 cm</t>
        </is>
      </c>
    </row>
    <row r="9">
      <c r="A9" s="5" t="inlineStr">
        <is>
          <t>Largeur d'emmarchement</t>
        </is>
      </c>
      <c r="B9" s="6" t="n">
        <v>100</v>
      </c>
      <c r="C9" s="7" t="inlineStr">
        <is>
          <t>cm</t>
        </is>
      </c>
      <c r="D9" s="8" t="inlineStr">
        <is>
          <t>Largeur utile de l'escalier (90–120 cm courant)</t>
        </is>
      </c>
    </row>
    <row r="11">
      <c r="A11" s="3" t="inlineStr">
        <is>
          <t>RÉSULTATS AUTOMATIQUES</t>
        </is>
      </c>
    </row>
    <row r="12">
      <c r="A12" s="4" t="inlineStr">
        <is>
          <t>Paramètre</t>
        </is>
      </c>
      <c r="B12" s="4" t="inlineStr">
        <is>
          <t>Valeur</t>
        </is>
      </c>
      <c r="C12" s="4" t="inlineStr">
        <is>
          <t>Unité</t>
        </is>
      </c>
      <c r="D12" s="4" t="inlineStr">
        <is>
          <t>Commentaire</t>
        </is>
      </c>
    </row>
    <row r="13">
      <c r="A13" s="5" t="inlineStr">
        <is>
          <t>Nombre de hauteurs (n) — arrondi</t>
        </is>
      </c>
      <c r="B13" s="9">
        <f>ROUND(B6/B7,0)</f>
        <v/>
      </c>
      <c r="C13" s="7" t="inlineStr">
        <is>
          <t>—</t>
        </is>
      </c>
      <c r="D13" s="8" t="inlineStr">
        <is>
          <t>Nombre de contremarches</t>
        </is>
      </c>
    </row>
    <row r="14">
      <c r="A14" s="5" t="inlineStr">
        <is>
          <t>Hauteur de marche réelle h</t>
        </is>
      </c>
      <c r="B14" s="10">
        <f>B6/B13</f>
        <v/>
      </c>
      <c r="C14" s="7" t="inlineStr">
        <is>
          <t>cm</t>
        </is>
      </c>
      <c r="D14" s="8" t="inlineStr">
        <is>
          <t>Toutes les marches doivent avoir exactement cette hauteur</t>
        </is>
      </c>
    </row>
    <row r="15">
      <c r="A15" s="5" t="inlineStr">
        <is>
          <t>Giron calculé g (Blondel)</t>
        </is>
      </c>
      <c r="B15" s="10">
        <f>B8-2*B14</f>
        <v/>
      </c>
      <c r="C15" s="7" t="inlineStr">
        <is>
          <t>cm</t>
        </is>
      </c>
      <c r="D15" s="8" t="inlineStr">
        <is>
          <t>Profondeur utile de la marche</t>
        </is>
      </c>
    </row>
    <row r="16">
      <c r="A16" s="5" t="inlineStr">
        <is>
          <t>Vérification Blondel (2h + g)</t>
        </is>
      </c>
      <c r="B16" s="10">
        <f>2*B14+B15</f>
        <v/>
      </c>
      <c r="C16" s="7" t="inlineStr">
        <is>
          <t>cm</t>
        </is>
      </c>
      <c r="D16" s="8" t="inlineStr">
        <is>
          <t>Doit rester entre 60 et 64 cm</t>
        </is>
      </c>
    </row>
    <row r="17">
      <c r="A17" s="5" t="inlineStr">
        <is>
          <t>Nombre de girons (marches)</t>
        </is>
      </c>
      <c r="B17" s="9">
        <f>B13-1</f>
        <v/>
      </c>
      <c r="C17" s="7" t="inlineStr">
        <is>
          <t>—</t>
        </is>
      </c>
      <c r="D17" s="8" t="inlineStr">
        <is>
          <t>Pour une volée droite simple (le palier haut remplace la dernière marche)</t>
        </is>
      </c>
    </row>
    <row r="18">
      <c r="A18" s="5" t="inlineStr">
        <is>
          <t>Recul au sol (développé horizontal)</t>
        </is>
      </c>
      <c r="B18" s="10">
        <f>B15*B17/100</f>
        <v/>
      </c>
      <c r="C18" s="7" t="inlineStr">
        <is>
          <t>m</t>
        </is>
      </c>
      <c r="D18" s="8" t="inlineStr">
        <is>
          <t>Longueur occupée au sol</t>
        </is>
      </c>
    </row>
    <row r="19">
      <c r="A19" s="5" t="inlineStr">
        <is>
          <t>Longueur du limon (rampant)</t>
        </is>
      </c>
      <c r="B19" s="10">
        <f>SQRT((B18)^2+(B6/100)^2)</f>
        <v/>
      </c>
      <c r="C19" s="7" t="inlineStr">
        <is>
          <t>m</t>
        </is>
      </c>
      <c r="D19" s="8" t="inlineStr">
        <is>
          <t>Longueur développée de l'escalier (Pythagore)</t>
        </is>
      </c>
    </row>
    <row r="20">
      <c r="A20" s="5" t="inlineStr">
        <is>
          <t>Angle d'inclinaison approximatif</t>
        </is>
      </c>
      <c r="B20" s="11">
        <f>DEGREES(ATAN((B6/100)/B18))</f>
        <v/>
      </c>
      <c r="C20" s="7" t="inlineStr">
        <is>
          <t>°</t>
        </is>
      </c>
      <c r="D20" s="8" t="inlineStr">
        <is>
          <t>Pente de l'escalier</t>
        </is>
      </c>
    </row>
    <row r="21">
      <c r="A21" s="5" t="inlineStr">
        <is>
          <t>Épaisseur paillasse indicative (L/25)</t>
        </is>
      </c>
      <c r="B21" s="10">
        <f>B19/25</f>
        <v/>
      </c>
      <c r="C21" s="7" t="inlineStr">
        <is>
          <t>m</t>
        </is>
      </c>
      <c r="D21" s="8" t="inlineStr">
        <is>
          <t>À valider par calcul structure (L/20 à L/30 selon cas)</t>
        </is>
      </c>
    </row>
    <row r="22">
      <c r="A22" s="5" t="inlineStr">
        <is>
          <t>Épaisseur paillasse indicative (L/30)</t>
        </is>
      </c>
      <c r="B22" s="10">
        <f>B19/30</f>
        <v/>
      </c>
      <c r="C22" s="7" t="inlineStr">
        <is>
          <t>m</t>
        </is>
      </c>
      <c r="D22" s="8" t="inlineStr">
        <is>
          <t>Fourchette basse</t>
        </is>
      </c>
    </row>
    <row r="24">
      <c r="A24" s="3" t="inlineStr">
        <is>
          <t>CONTRÔLES AUTOMATIQUES</t>
        </is>
      </c>
    </row>
    <row r="25">
      <c r="A25" t="inlineStr">
        <is>
          <t>Hauteur de marche</t>
        </is>
      </c>
      <c r="B25" s="12">
        <f>IF(B14&lt;16,"⚠ Trop basse (&lt;16 cm)",IF(B14&gt;19,"⚠ Trop haute (&gt;19 cm) — fatigant","✓ Dans la zone confort (16-19 cm)"))</f>
        <v/>
      </c>
    </row>
    <row r="26">
      <c r="A26" t="inlineStr">
        <is>
          <t>Giron</t>
        </is>
      </c>
      <c r="B26" s="12">
        <f>IF(B15&lt;26,"⚠ Giron trop court (&lt;26 cm) — dangereux en descente",IF(B15&gt;32,"⚠ Giron très long","✓ Giron acceptable"))</f>
        <v/>
      </c>
    </row>
    <row r="27">
      <c r="A27" t="inlineStr">
        <is>
          <t>Blondel</t>
        </is>
      </c>
      <c r="B27" s="12">
        <f>IF(OR(B16&lt;60,B16&gt;64),"⚠ Hors fourchette 60-64 cm — revoir h ou cible",IF(AND(B16&gt;=62,B16&lt;=63.5),"✓ Excellent (zone optimale)","✓ Acceptable"))</f>
        <v/>
      </c>
    </row>
    <row r="28">
      <c r="A28" t="inlineStr">
        <is>
          <t>Pente</t>
        </is>
      </c>
      <c r="B28" s="12">
        <f>IF(B20&gt;35,"⚠ Pente raide (&gt;35°)","✓ Pente correcte")</f>
        <v/>
      </c>
    </row>
    <row r="30">
      <c r="A30" s="3" t="inlineStr">
        <is>
          <t>TABLEAU DE RÉFÉRENCE RAPIDE (valeurs courantes)</t>
        </is>
      </c>
    </row>
    <row r="31">
      <c r="A31" s="4" t="inlineStr">
        <is>
          <t>h (cm)</t>
        </is>
      </c>
      <c r="B31" s="4" t="inlineStr">
        <is>
          <t>g conseillé (cm)</t>
        </is>
      </c>
      <c r="C31" s="4" t="inlineStr">
        <is>
          <t>2h+g</t>
        </is>
      </c>
      <c r="D31" s="4" t="inlineStr">
        <is>
          <t>Usage typique</t>
        </is>
      </c>
      <c r="E31" s="4" t="inlineStr">
        <is>
          <t>Remarque</t>
        </is>
      </c>
    </row>
    <row r="32">
      <c r="A32" s="13" t="n">
        <v>16</v>
      </c>
      <c r="B32" s="13" t="n">
        <v>31</v>
      </c>
      <c r="C32" s="13" t="n">
        <v>63</v>
      </c>
      <c r="D32" s="13" t="inlineStr">
        <is>
          <t>Confort max / PMR</t>
        </is>
      </c>
      <c r="E32" s="13" t="inlineStr">
        <is>
          <t>Très confortable</t>
        </is>
      </c>
    </row>
    <row r="33">
      <c r="A33" s="14" t="n">
        <v>16.5</v>
      </c>
      <c r="B33" s="14" t="n">
        <v>30</v>
      </c>
      <c r="C33" s="14" t="n">
        <v>63</v>
      </c>
      <c r="D33" s="14" t="inlineStr">
        <is>
          <t>Logement soigné</t>
        </is>
      </c>
      <c r="E33" s="14" t="inlineStr">
        <is>
          <t>Excellent</t>
        </is>
      </c>
    </row>
    <row r="34">
      <c r="A34" s="13" t="n">
        <v>17</v>
      </c>
      <c r="B34" s="13" t="n">
        <v>29</v>
      </c>
      <c r="C34" s="13" t="n">
        <v>63</v>
      </c>
      <c r="D34" s="13" t="inlineStr">
        <is>
          <t>Standard logement</t>
        </is>
      </c>
      <c r="E34" s="13" t="inlineStr">
        <is>
          <t>Le plus courant</t>
        </is>
      </c>
    </row>
    <row r="35">
      <c r="A35" s="14" t="n">
        <v>17.5</v>
      </c>
      <c r="B35" s="14" t="n">
        <v>28</v>
      </c>
      <c r="C35" s="14" t="n">
        <v>63</v>
      </c>
      <c r="D35" s="14" t="inlineStr">
        <is>
          <t>Logement courant</t>
        </is>
      </c>
      <c r="E35" s="14" t="inlineStr">
        <is>
          <t>Bon compromis</t>
        </is>
      </c>
    </row>
    <row r="36">
      <c r="A36" s="13" t="n">
        <v>18</v>
      </c>
      <c r="B36" s="13" t="n">
        <v>27</v>
      </c>
      <c r="C36" s="13" t="n">
        <v>63</v>
      </c>
      <c r="D36" s="13" t="inlineStr">
        <is>
          <t>Espace un peu limité</t>
        </is>
      </c>
      <c r="E36" s="13" t="inlineStr">
        <is>
          <t>Acceptable</t>
        </is>
      </c>
    </row>
    <row r="37">
      <c r="A37" s="14" t="n">
        <v>19</v>
      </c>
      <c r="B37" s="14" t="n">
        <v>25</v>
      </c>
      <c r="C37" s="14" t="n">
        <v>63</v>
      </c>
      <c r="D37" s="14" t="inlineStr">
        <is>
          <t>Contrainte forte</t>
        </is>
      </c>
      <c r="E37" s="14" t="inlineStr">
        <is>
          <t>Limite confort</t>
        </is>
      </c>
    </row>
    <row r="38">
      <c r="A38" s="13" t="n">
        <v>20</v>
      </c>
      <c r="B38" s="13" t="n">
        <v>23</v>
      </c>
      <c r="C38" s="13" t="n">
        <v>63</v>
      </c>
      <c r="D38" s="13" t="inlineStr">
        <is>
          <t>Escalier de service</t>
        </is>
      </c>
      <c r="E38" s="13" t="inlineStr">
        <is>
          <t>À éviter en logement</t>
        </is>
      </c>
    </row>
    <row r="40">
      <c r="A40" s="15" t="inlineStr">
        <is>
          <t>CONSEILS PRATIQUES AFRIQUE FRANCOPHONE</t>
        </is>
      </c>
    </row>
    <row r="41">
      <c r="A41" s="16" t="inlineStr">
        <is>
          <t>• Hauteurs d'étage courantes : 2,70 m à 3,00 m (souvent 2,80–2,90 m).</t>
        </is>
      </c>
    </row>
    <row r="42">
      <c r="A42" s="16" t="inlineStr">
        <is>
          <t>• Toujours vérifier sur chantier que toutes les hauteurs de marche sont identiques (erreur fréquente).</t>
        </is>
      </c>
    </row>
    <row r="43">
      <c r="A43" s="16" t="inlineStr">
        <is>
          <t>• Privilégier un giron ≥ 28 cm : la descente est plus dangereuse avec un giron trop court.</t>
        </is>
      </c>
    </row>
    <row r="44">
      <c r="A44" s="16" t="inlineStr">
        <is>
          <t>• Échappée (hauteur libre sous plafond) : viser ≥ 2,00 m.</t>
        </is>
      </c>
    </row>
    <row r="45">
      <c r="A45" s="16" t="inlineStr">
        <is>
          <t>• Ce calculateur donne le dimensionnement géométrique. Le ferraillage de la paillasse/limon doit être calculé séparément.</t>
        </is>
      </c>
    </row>
    <row r="46">
      <c r="A46" s="16" t="inlineStr">
        <is>
          <t>• Pour les volées &gt; 2,50–2,70 m de hauteur, envisager un palier intermédiaire.</t>
        </is>
      </c>
    </row>
  </sheetData>
  <mergeCells count="17">
    <mergeCell ref="A30:E30"/>
    <mergeCell ref="B28:D28"/>
    <mergeCell ref="A1:G1"/>
    <mergeCell ref="A43:E43"/>
    <mergeCell ref="A4:D4"/>
    <mergeCell ref="A42:E42"/>
    <mergeCell ref="A41:E41"/>
    <mergeCell ref="B26:D26"/>
    <mergeCell ref="B27:D27"/>
    <mergeCell ref="A2:G2"/>
    <mergeCell ref="A45:E45"/>
    <mergeCell ref="A24:D24"/>
    <mergeCell ref="A46:E46"/>
    <mergeCell ref="A11:D11"/>
    <mergeCell ref="A44:E44"/>
    <mergeCell ref="B25:D25"/>
    <mergeCell ref="A40:E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55" customWidth="1" min="1" max="1"/>
    <col width="45" customWidth="1" min="2" max="2"/>
  </cols>
  <sheetData>
    <row r="1">
      <c r="A1" s="1" t="inlineStr">
        <is>
          <t>NOTICE D'UTILISATION — CALCULATEUR ESCALIER BA</t>
        </is>
      </c>
    </row>
    <row r="3">
      <c r="A3" s="3" t="inlineStr">
        <is>
          <t>Comment utiliser ce fichier</t>
        </is>
      </c>
    </row>
    <row r="4">
      <c r="A4" s="16" t="inlineStr">
        <is>
          <t>1. Remplir uniquement les cellules JAUNES de la feuille « 1. Calculateur Marches-Limon ».</t>
        </is>
      </c>
    </row>
    <row r="5">
      <c r="A5" s="16" t="inlineStr">
        <is>
          <t>2. Entrer la hauteur totale H en centimètres (ex. 280 pour 2,80 m).</t>
        </is>
      </c>
    </row>
    <row r="6">
      <c r="A6" s="16" t="inlineStr">
        <is>
          <t>3. Choisir une hauteur de marche cible (17 cm est un excellent point de départ).</t>
        </is>
      </c>
    </row>
    <row r="7">
      <c r="A7" s="16" t="inlineStr">
        <is>
          <t>4. Laisser la valeur Blondel à 63 cm (ou ajuster entre 60 et 64).</t>
        </is>
      </c>
    </row>
    <row r="8">
      <c r="A8" s="16" t="inlineStr">
        <is>
          <t>5. Les résultats verts se calculent automatiquement.</t>
        </is>
      </c>
    </row>
    <row r="9">
      <c r="A9" s="16" t="inlineStr">
        <is>
          <t>6. Lire les contrôles automatiques (alertes rouges/orange).</t>
        </is>
      </c>
    </row>
    <row r="10">
      <c r="A10" s="16" t="inlineStr">
        <is>
          <t>7. Si un contrôle est mauvais, modifier h ou la cible Blondel et recalculer.</t>
        </is>
      </c>
    </row>
    <row r="12">
      <c r="A12" s="3" t="inlineStr">
        <is>
          <t>Formules utilisées</t>
        </is>
      </c>
    </row>
    <row r="13">
      <c r="A13" s="17" t="inlineStr">
        <is>
          <t>Paramètre</t>
        </is>
      </c>
      <c r="B13" s="17" t="inlineStr">
        <is>
          <t>Formule</t>
        </is>
      </c>
    </row>
    <row r="14">
      <c r="A14" s="5" t="inlineStr">
        <is>
          <t>Nombre de hauteurs n</t>
        </is>
      </c>
      <c r="B14" s="18" t="inlineStr">
        <is>
          <t>ROUND(H / h_cible ; 0)</t>
        </is>
      </c>
    </row>
    <row r="15">
      <c r="A15" s="5" t="inlineStr">
        <is>
          <t>Hauteur réelle h</t>
        </is>
      </c>
      <c r="B15" s="18" t="inlineStr">
        <is>
          <t>H / n</t>
        </is>
      </c>
    </row>
    <row r="16">
      <c r="A16" s="5" t="inlineStr">
        <is>
          <t>Giron g</t>
        </is>
      </c>
      <c r="B16" s="18" t="inlineStr">
        <is>
          <t>Blondel_cible − 2 × h</t>
        </is>
      </c>
    </row>
    <row r="17">
      <c r="A17" s="5" t="inlineStr">
        <is>
          <t>Nombre de girons</t>
        </is>
      </c>
      <c r="B17" s="18" t="inlineStr">
        <is>
          <t>n − 1  (volée droite simple)</t>
        </is>
      </c>
    </row>
    <row r="18">
      <c r="A18" s="5" t="inlineStr">
        <is>
          <t>Recul au sol L</t>
        </is>
      </c>
      <c r="B18" s="18" t="inlineStr">
        <is>
          <t>g × nombre_de_girons</t>
        </is>
      </c>
    </row>
    <row r="19">
      <c r="A19" s="5" t="inlineStr">
        <is>
          <t>Longueur limon</t>
        </is>
      </c>
      <c r="B19" s="18" t="inlineStr">
        <is>
          <t>√(L² + H²)</t>
        </is>
      </c>
    </row>
    <row r="20">
      <c r="A20" s="5" t="inlineStr">
        <is>
          <t>Angle</t>
        </is>
      </c>
      <c r="B20" s="18" t="inlineStr">
        <is>
          <t>arctan(H / L) en degrés</t>
        </is>
      </c>
    </row>
    <row r="21">
      <c r="A21" s="5" t="inlineStr">
        <is>
          <t>Épaisseur indicative</t>
        </is>
      </c>
      <c r="B21" s="18" t="inlineStr">
        <is>
          <t>Longueur_limon / 25  à  / 30</t>
        </is>
      </c>
    </row>
    <row r="24">
      <c r="A24" s="19" t="inlineStr">
        <is>
          <t>Limites d'utilisation</t>
        </is>
      </c>
    </row>
    <row r="25">
      <c r="A25" s="16" t="inlineStr">
        <is>
          <t>• Ce fichier sert au DIMENSIONNEMENT GÉOMÉTRIQUE uniquement (confort et traçage).</t>
        </is>
      </c>
    </row>
    <row r="26">
      <c r="A26" s="16" t="inlineStr">
        <is>
          <t>• Il ne remplace PAS une note de calcul de ferraillage de la paillasse ou des limons.</t>
        </is>
      </c>
    </row>
    <row r="27">
      <c r="A27" s="16" t="inlineStr">
        <is>
          <t>• Pour les escaliers tournants, hélicoïdaux ou à limons multiples → méthode différente.</t>
        </is>
      </c>
    </row>
    <row r="28">
      <c r="A28" s="16" t="inlineStr">
        <is>
          <t>• Toujours faire valider le ferraillage par un ingénieur ou un bureau d'études.</t>
        </is>
      </c>
    </row>
    <row r="31">
      <c r="A31" s="3" t="inlineStr">
        <is>
          <t>Auteur / Version</t>
        </is>
      </c>
    </row>
    <row r="32">
      <c r="A32" s="2" t="inlineStr">
        <is>
          <t>Version 2026 — Calculateur escalier béton armé (marches + limon)</t>
        </is>
      </c>
    </row>
    <row r="33">
      <c r="A33" s="2" t="inlineStr">
        <is>
          <t>Contexte : Afrique francophone | Formule de Blondel | Usage projeteurs &amp; chantiers</t>
        </is>
      </c>
    </row>
    <row r="34">
      <c r="A34" s="2" t="inlineStr">
        <is>
          <t>Dernière mise à jour : septembre 2026</t>
        </is>
      </c>
    </row>
  </sheetData>
  <mergeCells count="16">
    <mergeCell ref="A4:B4"/>
    <mergeCell ref="A26:B26"/>
    <mergeCell ref="A24:B24"/>
    <mergeCell ref="A31:B31"/>
    <mergeCell ref="A7:B7"/>
    <mergeCell ref="A25:B25"/>
    <mergeCell ref="A10:B10"/>
    <mergeCell ref="A5:B5"/>
    <mergeCell ref="A28:B28"/>
    <mergeCell ref="A1:B1"/>
    <mergeCell ref="A9:B9"/>
    <mergeCell ref="A27:B27"/>
    <mergeCell ref="A8:B8"/>
    <mergeCell ref="A3:B3"/>
    <mergeCell ref="A6:B6"/>
    <mergeCell ref="A12:B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EXEMPLES PRÊTS À L'EMPLOI (Afrique francophone)</t>
        </is>
      </c>
    </row>
    <row r="3">
      <c r="A3" s="4" t="inlineStr">
        <is>
          <t>Hauteur H (cm)</t>
        </is>
      </c>
      <c r="B3" s="4" t="inlineStr">
        <is>
          <t>n (hauteurs)</t>
        </is>
      </c>
      <c r="C3" s="4" t="inlineStr">
        <is>
          <t>h réel (cm)</t>
        </is>
      </c>
      <c r="D3" s="4" t="inlineStr">
        <is>
          <t>g (cm)</t>
        </is>
      </c>
      <c r="E3" s="4" t="inlineStr">
        <is>
          <t>Recul (m)</t>
        </is>
      </c>
      <c r="F3" s="4" t="inlineStr">
        <is>
          <t>Limon (m)</t>
        </is>
      </c>
    </row>
    <row r="4">
      <c r="A4" s="13" t="n">
        <v>270</v>
      </c>
      <c r="B4" s="13" t="n">
        <v>16</v>
      </c>
      <c r="C4" s="20" t="n">
        <v>16.88</v>
      </c>
      <c r="D4" s="20" t="n">
        <v>29.25</v>
      </c>
      <c r="E4" s="20" t="n">
        <v>4.39</v>
      </c>
      <c r="F4" s="20" t="n">
        <v>5.15</v>
      </c>
    </row>
    <row r="5">
      <c r="A5" s="14" t="n">
        <v>280</v>
      </c>
      <c r="B5" s="14" t="n">
        <v>17</v>
      </c>
      <c r="C5" s="21" t="n">
        <v>16.47</v>
      </c>
      <c r="D5" s="21" t="n">
        <v>30.06</v>
      </c>
      <c r="E5" s="21" t="n">
        <v>4.81</v>
      </c>
      <c r="F5" s="21" t="n">
        <v>5.56</v>
      </c>
    </row>
    <row r="6">
      <c r="A6" s="13" t="n">
        <v>290</v>
      </c>
      <c r="B6" s="13" t="n">
        <v>17</v>
      </c>
      <c r="C6" s="20" t="n">
        <v>17.06</v>
      </c>
      <c r="D6" s="20" t="n">
        <v>28.88</v>
      </c>
      <c r="E6" s="20" t="n">
        <v>4.62</v>
      </c>
      <c r="F6" s="20" t="n">
        <v>5.46</v>
      </c>
    </row>
    <row r="7">
      <c r="A7" s="14" t="n">
        <v>300</v>
      </c>
      <c r="B7" s="14" t="n">
        <v>18</v>
      </c>
      <c r="C7" s="21" t="n">
        <v>16.67</v>
      </c>
      <c r="D7" s="21" t="n">
        <v>29.67</v>
      </c>
      <c r="E7" s="21" t="n">
        <v>5.04</v>
      </c>
      <c r="F7" s="21" t="n">
        <v>5.84</v>
      </c>
    </row>
    <row r="8">
      <c r="A8" s="13" t="n">
        <v>310</v>
      </c>
      <c r="B8" s="13" t="n">
        <v>18</v>
      </c>
      <c r="C8" s="20" t="n">
        <v>17.22</v>
      </c>
      <c r="D8" s="20" t="n">
        <v>28.56</v>
      </c>
      <c r="E8" s="20" t="n">
        <v>4.86</v>
      </c>
      <c r="F8" s="20" t="n">
        <v>5.75</v>
      </c>
    </row>
    <row r="9">
      <c r="A9" s="14" t="n">
        <v>320</v>
      </c>
      <c r="B9" s="14" t="n">
        <v>19</v>
      </c>
      <c r="C9" s="21" t="n">
        <v>16.84</v>
      </c>
      <c r="D9" s="21" t="n">
        <v>29.32</v>
      </c>
      <c r="E9" s="21" t="n">
        <v>5.28</v>
      </c>
      <c r="F9" s="21" t="n">
        <v>6.14</v>
      </c>
    </row>
    <row r="11">
      <c r="A11" s="3" t="inlineStr">
        <is>
          <t>Comment utiliser ces exemples</t>
        </is>
      </c>
    </row>
    <row r="12">
      <c r="A12" s="16" t="inlineStr">
        <is>
          <t>Reportez la hauteur H de votre projet dans la feuille Calculateur. Les valeurs ci-dessus sont des points de départ optimisés autour de Blondel = 63 cm.</t>
        </is>
      </c>
    </row>
  </sheetData>
  <mergeCells count="3">
    <mergeCell ref="A11:F11"/>
    <mergeCell ref="A1:F1"/>
    <mergeCell ref="A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2026-09-16T07:45:34Z</dcterms:created>
  <dcterms:modified xmlns:dcterms="http://purl.org/dc/terms/" xmlns:xsi="http://www.w3.org/2001/XMLSchema-instance" xsi:type="dcterms:W3CDTF">2026-09-16T07:45:34Z</dcterms:modified>
</cp:coreProperties>
</file>