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. Accueil" sheetId="1" state="visible" r:id="rId1"/>
    <sheet xmlns:r="http://schemas.openxmlformats.org/officeDocument/2006/relationships" name="1. Hypothèses" sheetId="2" state="visible" r:id="rId2"/>
    <sheet xmlns:r="http://schemas.openxmlformats.org/officeDocument/2006/relationships" name="2. Données poteau" sheetId="3" state="visible" r:id="rId3"/>
    <sheet xmlns:r="http://schemas.openxmlformats.org/officeDocument/2006/relationships" name="3. Calcul BAEL" sheetId="4" state="visible" r:id="rId4"/>
    <sheet xmlns:r="http://schemas.openxmlformats.org/officeDocument/2006/relationships" name="4. Calcul EC2" sheetId="5" state="visible" r:id="rId5"/>
    <sheet xmlns:r="http://schemas.openxmlformats.org/officeDocument/2006/relationships" name="5. Comparaison + Proposition" sheetId="6" state="visible" r:id="rId6"/>
    <sheet xmlns:r="http://schemas.openxmlformats.org/officeDocument/2006/relationships" name="6. Aide &amp; Limit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1F4E79"/>
      <sz val="16"/>
    </font>
    <font>
      <name val="Arial"/>
      <b val="1"/>
      <color rgb="002E75B6"/>
      <sz val="12"/>
    </font>
    <font>
      <name val="Arial"/>
      <b val="1"/>
      <color rgb="00FFFFFF"/>
      <sz val="11"/>
    </font>
    <font>
      <name val="Arial"/>
      <sz val="10"/>
    </font>
    <font>
      <name val="Arial"/>
      <i val="1"/>
      <color rgb="00666666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006600"/>
      <sz val="10"/>
    </font>
    <font>
      <name val="Arial"/>
      <b val="1"/>
      <color rgb="00C00000"/>
      <sz val="10"/>
    </font>
    <font>
      <name val="Consolas"/>
      <sz val="11"/>
    </font>
    <font>
      <name val="Arial"/>
      <b val="1"/>
      <i val="1"/>
      <color rgb="00C00000"/>
      <sz val="9"/>
    </font>
  </fonts>
  <fills count="9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C6EFCE"/>
      </patternFill>
    </fill>
    <fill>
      <patternFill patternType="solid">
        <fgColor rgb="00F8CBAD"/>
      </patternFill>
    </fill>
    <fill>
      <patternFill patternType="solid">
        <fgColor rgb="00C00000"/>
      </patternFill>
    </fill>
    <fill>
      <patternFill patternType="solid">
        <fgColor rgb="002E75B6"/>
      </patternFill>
    </fill>
    <fill>
      <patternFill patternType="solid">
        <fgColor rgb="00548235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3" fillId="6" borderId="0" pivotButton="0" quotePrefix="0" xfId="0"/>
    <xf numFmtId="0" fontId="5" fillId="0" borderId="0" pivotButton="0" quotePrefix="0" xfId="0"/>
    <xf numFmtId="0" fontId="6" fillId="7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0" pivotButton="0" quotePrefix="0" xfId="0"/>
    <xf numFmtId="0" fontId="7" fillId="0" borderId="0" pivotButton="0" quotePrefix="0" xfId="0"/>
    <xf numFmtId="0" fontId="11" fillId="0" borderId="0" pivotButton="0" quotePrefix="0" xfId="0"/>
    <xf numFmtId="0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3" fillId="8" borderId="0" pivotButton="0" quotePrefix="0" xfId="0"/>
    <xf numFmtId="0" fontId="9" fillId="4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8" customWidth="1" min="1" max="1"/>
    <col width="35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CALCULATEUR FERRAILLAGE POTEAU — BAEL / EUROCODE 2</t>
        </is>
      </c>
    </row>
    <row r="2">
      <c r="A2" s="2" t="inlineStr">
        <is>
          <t>Extension 3 — Version pédagogique — Afrique francophone</t>
        </is>
      </c>
    </row>
    <row r="4">
      <c r="A4" s="3" t="inlineStr">
        <is>
          <t>PUBLIC</t>
        </is>
      </c>
    </row>
    <row r="5">
      <c r="A5" s="4" t="inlineStr">
        <is>
          <t>Étudiants en génie civil • Ingénieurs junior • Techniciens structures</t>
        </is>
      </c>
    </row>
    <row r="7">
      <c r="A7" s="3" t="inlineStr">
        <is>
          <t>CE QUE FAIT CET OUTIL</t>
        </is>
      </c>
    </row>
    <row r="8">
      <c r="A8" s="4" t="inlineStr">
        <is>
          <t>• Calcule le ferraillage longitudinal d'un poteau en compression centrée ou avec moment (approche simplifiée)</t>
        </is>
      </c>
    </row>
    <row r="9">
      <c r="A9" s="4" t="inlineStr">
        <is>
          <t>• Propose les résultats selon BAEL 91/99 et selon Eurocode 2 (approche simplifiée)</t>
        </is>
      </c>
    </row>
    <row r="10">
      <c r="A10" s="4" t="inlineStr">
        <is>
          <t>• Affiche un tableau comparatif des ratios et méthodes</t>
        </is>
      </c>
    </row>
    <row r="11">
      <c r="A11" s="4" t="inlineStr">
        <is>
          <t>• Donne une proposition de barres (HA) et de cadres</t>
        </is>
      </c>
    </row>
    <row r="12">
      <c r="A12" s="4" t="inlineStr">
        <is>
          <t>• Inclut des contrôles automatiques (ratio min/max, élancement)</t>
        </is>
      </c>
    </row>
    <row r="14">
      <c r="A14" s="3" t="inlineStr">
        <is>
          <t>COMMENT UTILISER</t>
        </is>
      </c>
    </row>
    <row r="15">
      <c r="A15" s="4" t="inlineStr">
        <is>
          <t>1. Feuille 1. Hypothèses → matériaux + coefficients</t>
        </is>
      </c>
    </row>
    <row r="16">
      <c r="A16" s="4" t="inlineStr">
        <is>
          <t>2. Feuille 2. Données poteau → géométrie, charges, longueur de flambement</t>
        </is>
      </c>
    </row>
    <row r="17">
      <c r="A17" s="4" t="inlineStr">
        <is>
          <t>3. Feuille 3. Calcul BAEL → résultats BAEL</t>
        </is>
      </c>
    </row>
    <row r="18">
      <c r="A18" s="4" t="inlineStr">
        <is>
          <t>4. Feuille 4. Calcul EC2 → résultats Eurocode 2 (simplifié)</t>
        </is>
      </c>
    </row>
    <row r="19">
      <c r="A19" s="4" t="inlineStr">
        <is>
          <t>5. Feuille 5. Comparaison → tableau BAEL vs EC2 + proposition de ferraillage</t>
        </is>
      </c>
    </row>
    <row r="20">
      <c r="A20" s="4" t="inlineStr">
        <is>
          <t>6. Feuille 6. Aide → formules et limites d'utilisation</t>
        </is>
      </c>
    </row>
    <row r="22">
      <c r="A22" s="3" t="inlineStr">
        <is>
          <t>CODE COULEUR</t>
        </is>
      </c>
    </row>
    <row r="23">
      <c r="A23" s="5" t="inlineStr">
        <is>
          <t>Jaune = saisie</t>
        </is>
      </c>
      <c r="B23" s="6" t="inlineStr">
        <is>
          <t>Vert = résultat calculé</t>
        </is>
      </c>
      <c r="C23" s="7" t="inlineStr">
        <is>
          <t>Orange = attention</t>
        </is>
      </c>
    </row>
    <row r="25">
      <c r="A25" s="8" t="inlineStr">
        <is>
          <t>LIMITES</t>
        </is>
      </c>
    </row>
    <row r="26">
      <c r="A26" s="4" t="inlineStr">
        <is>
          <t>• Approche pédagogique et de pré-dimensionnement (compression centrée + moment simplifié).</t>
        </is>
      </c>
    </row>
    <row r="27">
      <c r="A27" s="4" t="inlineStr">
        <is>
          <t>• Ne remplace pas une note de calcul signée ni un logiciel de structure.</t>
        </is>
      </c>
    </row>
    <row r="28">
      <c r="A28" s="4" t="inlineStr">
        <is>
          <t>• Flambement traité de façon simplifiée (coefficient α BAEL / méthode approximative EC2).</t>
        </is>
      </c>
    </row>
    <row r="29">
      <c r="A29" s="4" t="inlineStr">
        <is>
          <t>• Pour poteaux très élancés, bielles-tirants complexes ou zones sismiques → validation ingénieur obligatoire.</t>
        </is>
      </c>
    </row>
  </sheetData>
  <mergeCells count="23">
    <mergeCell ref="A16:F16"/>
    <mergeCell ref="A27:F27"/>
    <mergeCell ref="A12:F12"/>
    <mergeCell ref="A18:F18"/>
    <mergeCell ref="A26:F26"/>
    <mergeCell ref="A2:F2"/>
    <mergeCell ref="A14:F14"/>
    <mergeCell ref="A5:F5"/>
    <mergeCell ref="A8:F8"/>
    <mergeCell ref="A22:F22"/>
    <mergeCell ref="A17:F17"/>
    <mergeCell ref="A4:F4"/>
    <mergeCell ref="A20:F20"/>
    <mergeCell ref="A29:F29"/>
    <mergeCell ref="A10:F10"/>
    <mergeCell ref="A28:F28"/>
    <mergeCell ref="A19:F19"/>
    <mergeCell ref="A9:F9"/>
    <mergeCell ref="A15:F15"/>
    <mergeCell ref="A11:F11"/>
    <mergeCell ref="A1:F1"/>
    <mergeCell ref="A7:F7"/>
    <mergeCell ref="A25:F2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0" customWidth="1" min="3" max="3"/>
    <col width="42" customWidth="1" min="4" max="4"/>
  </cols>
  <sheetData>
    <row r="1">
      <c r="A1" s="1" t="inlineStr">
        <is>
          <t>1. HYPOTHÈSES MATÉRIAUX ET COEFFICIENTS</t>
        </is>
      </c>
    </row>
    <row r="2">
      <c r="A2" s="9" t="inlineStr">
        <is>
          <t>Ces valeurs sont lues par les feuilles de calcul. Modifier uniquement les cellules jaunes.</t>
        </is>
      </c>
    </row>
    <row r="4">
      <c r="A4" s="3" t="inlineStr">
        <is>
          <t>BÉTON</t>
        </is>
      </c>
    </row>
    <row r="5">
      <c r="A5" s="10" t="inlineStr">
        <is>
          <t>Paramètre</t>
        </is>
      </c>
      <c r="B5" s="10" t="inlineStr">
        <is>
          <t>Valeur</t>
        </is>
      </c>
      <c r="C5" s="10" t="inlineStr">
        <is>
          <t>Unité</t>
        </is>
      </c>
      <c r="D5" s="10" t="inlineStr">
        <is>
          <t>Aide</t>
        </is>
      </c>
    </row>
    <row r="6">
      <c r="A6" s="11" t="inlineStr">
        <is>
          <t>fc28 / fck</t>
        </is>
      </c>
      <c r="B6" s="12" t="n">
        <v>25</v>
      </c>
      <c r="C6" s="13" t="inlineStr">
        <is>
          <t>MPa</t>
        </is>
      </c>
      <c r="D6" s="14" t="inlineStr">
        <is>
          <t>Classe courante C25/30 → 25 MPa</t>
        </is>
      </c>
    </row>
    <row r="7">
      <c r="A7" s="11" t="inlineStr">
        <is>
          <t>γb / γc</t>
        </is>
      </c>
      <c r="B7" s="12" t="n">
        <v>1.5</v>
      </c>
      <c r="C7" s="13" t="inlineStr">
        <is>
          <t>—</t>
        </is>
      </c>
      <c r="D7" s="14" t="inlineStr">
        <is>
          <t>Coefficient partiel béton</t>
        </is>
      </c>
    </row>
    <row r="9">
      <c r="A9" s="3" t="inlineStr">
        <is>
          <t>ACIER</t>
        </is>
      </c>
    </row>
    <row r="10">
      <c r="A10" s="10" t="inlineStr">
        <is>
          <t>Paramètre</t>
        </is>
      </c>
      <c r="B10" s="10" t="inlineStr">
        <is>
          <t>Valeur</t>
        </is>
      </c>
      <c r="C10" s="10" t="inlineStr">
        <is>
          <t>Unité</t>
        </is>
      </c>
      <c r="D10" s="10" t="inlineStr">
        <is>
          <t>Aide</t>
        </is>
      </c>
    </row>
    <row r="11">
      <c r="A11" s="11" t="inlineStr">
        <is>
          <t>fe / fyk</t>
        </is>
      </c>
      <c r="B11" s="12" t="n">
        <v>400</v>
      </c>
      <c r="C11" s="13" t="inlineStr">
        <is>
          <t>MPa</t>
        </is>
      </c>
      <c r="D11" s="14" t="inlineStr">
        <is>
          <t>HA 400 (ou 500)</t>
        </is>
      </c>
    </row>
    <row r="12">
      <c r="A12" s="11" t="inlineStr">
        <is>
          <t>γs</t>
        </is>
      </c>
      <c r="B12" s="12" t="n">
        <v>1.15</v>
      </c>
      <c r="C12" s="13" t="inlineStr">
        <is>
          <t>—</t>
        </is>
      </c>
      <c r="D12" s="14" t="inlineStr">
        <is>
          <t>Coefficient partiel acier</t>
        </is>
      </c>
    </row>
    <row r="14">
      <c r="A14" s="3" t="inlineStr">
        <is>
          <t>VALEURS CALCULÉES</t>
        </is>
      </c>
    </row>
    <row r="15">
      <c r="A15" s="11" t="inlineStr">
        <is>
          <t>fcd = fc28 / γb  (MPa)</t>
        </is>
      </c>
      <c r="B15" s="15">
        <f>B6/B7</f>
        <v/>
      </c>
      <c r="C15" s="16" t="inlineStr">
        <is>
          <t>MPa</t>
        </is>
      </c>
    </row>
    <row r="16">
      <c r="A16" s="11" t="inlineStr">
        <is>
          <t>fsd = fe / γs  (MPa)</t>
        </is>
      </c>
      <c r="B16" s="15">
        <f>B11/B12</f>
        <v/>
      </c>
      <c r="C16" s="16" t="inlineStr">
        <is>
          <t>MPa</t>
        </is>
      </c>
    </row>
    <row r="17">
      <c r="A17" s="11" t="inlineStr">
        <is>
          <t>fcd (N/mm²)</t>
        </is>
      </c>
      <c r="B17" s="15">
        <f>B15</f>
        <v/>
      </c>
      <c r="C17" s="16" t="inlineStr">
        <is>
          <t>N/mm²</t>
        </is>
      </c>
    </row>
    <row r="19">
      <c r="A19" s="3" t="inlineStr">
        <is>
          <t>ENROBAGE ET DISPOSITIONS</t>
        </is>
      </c>
    </row>
    <row r="20">
      <c r="A20" s="11" t="inlineStr">
        <is>
          <t>Enrobage nominal (cm)</t>
        </is>
      </c>
      <c r="B20" s="12" t="n">
        <v>3</v>
      </c>
      <c r="C20" s="16" t="inlineStr">
        <is>
          <t>cm</t>
        </is>
      </c>
      <c r="D20" s="14" t="inlineStr">
        <is>
          <t>3 cm courant · 4 cm agressif / fondation</t>
        </is>
      </c>
    </row>
  </sheetData>
  <mergeCells count="5">
    <mergeCell ref="A9:D9"/>
    <mergeCell ref="A4:D4"/>
    <mergeCell ref="A1:E1"/>
    <mergeCell ref="A19:D19"/>
    <mergeCell ref="A14:D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10" customWidth="1" min="3" max="3"/>
    <col width="40" customWidth="1" min="4" max="4"/>
  </cols>
  <sheetData>
    <row r="1">
      <c r="A1" s="1" t="inlineStr">
        <is>
          <t>2. DONNÉES DU POTEAU (saisie)</t>
        </is>
      </c>
    </row>
    <row r="3">
      <c r="A3" s="3" t="inlineStr">
        <is>
          <t>GÉOMÉTRIE</t>
        </is>
      </c>
    </row>
    <row r="4">
      <c r="A4" s="10" t="inlineStr">
        <is>
          <t>Paramètre</t>
        </is>
      </c>
      <c r="B4" s="10" t="inlineStr">
        <is>
          <t>Valeur</t>
        </is>
      </c>
      <c r="C4" s="10" t="inlineStr">
        <is>
          <t>Unité</t>
        </is>
      </c>
      <c r="D4" s="10" t="inlineStr">
        <is>
          <t>Aide</t>
        </is>
      </c>
    </row>
    <row r="5">
      <c r="A5" s="11" t="inlineStr">
        <is>
          <t>Largeur a (cm)</t>
        </is>
      </c>
      <c r="B5" s="12" t="n">
        <v>30</v>
      </c>
      <c r="C5" s="13" t="inlineStr">
        <is>
          <t>cm</t>
        </is>
      </c>
      <c r="D5" s="14" t="inlineStr">
        <is>
          <t>Dimension 1 de la section</t>
        </is>
      </c>
    </row>
    <row r="6">
      <c r="A6" s="11" t="inlineStr">
        <is>
          <t>Profondeur b (cm)</t>
        </is>
      </c>
      <c r="B6" s="12" t="n">
        <v>30</v>
      </c>
      <c r="C6" s="13" t="inlineStr">
        <is>
          <t>cm</t>
        </is>
      </c>
      <c r="D6" s="14" t="inlineStr">
        <is>
          <t>Dimension 2 de la section</t>
        </is>
      </c>
    </row>
    <row r="7">
      <c r="A7" s="11" t="inlineStr">
        <is>
          <t>Hauteur d'étage / longueur libre (m)</t>
        </is>
      </c>
      <c r="B7" s="12" t="n">
        <v>3</v>
      </c>
      <c r="C7" s="13" t="inlineStr">
        <is>
          <t>m</t>
        </is>
      </c>
      <c r="D7" s="14" t="inlineStr">
        <is>
          <t>Hauteur entre planchers</t>
        </is>
      </c>
    </row>
    <row r="8">
      <c r="A8" s="11" t="inlineStr">
        <is>
          <t>Longueur de flambement Lf (m)</t>
        </is>
      </c>
      <c r="B8" s="12" t="n">
        <v>3</v>
      </c>
      <c r="C8" s="13" t="inlineStr">
        <is>
          <t>m</t>
        </is>
      </c>
      <c r="D8" s="14" t="inlineStr">
        <is>
          <t>Souvent 0,7L à L selon appuis</t>
        </is>
      </c>
    </row>
    <row r="10">
      <c r="A10" s="3" t="inlineStr">
        <is>
          <t>CHARGES</t>
        </is>
      </c>
    </row>
    <row r="11">
      <c r="A11" s="10" t="inlineStr">
        <is>
          <t>Paramètre</t>
        </is>
      </c>
      <c r="B11" s="10" t="inlineStr">
        <is>
          <t>Valeur</t>
        </is>
      </c>
      <c r="C11" s="10" t="inlineStr">
        <is>
          <t>Unité</t>
        </is>
      </c>
      <c r="D11" s="10" t="inlineStr">
        <is>
          <t>Aide</t>
        </is>
      </c>
    </row>
    <row r="12">
      <c r="A12" s="11" t="inlineStr">
        <is>
          <t>Nser (kN) — effort service</t>
        </is>
      </c>
      <c r="B12" s="12" t="n">
        <v>800</v>
      </c>
      <c r="C12" s="13" t="inlineStr">
        <is>
          <t>kN</t>
        </is>
      </c>
      <c r="D12" s="14" t="inlineStr">
        <is>
          <t>G + Q</t>
        </is>
      </c>
    </row>
    <row r="13">
      <c r="A13" s="11" t="inlineStr">
        <is>
          <t>Nu (kN) — effort ultime</t>
        </is>
      </c>
      <c r="B13" s="12" t="n">
        <v>1100</v>
      </c>
      <c r="C13" s="13" t="inlineStr">
        <is>
          <t>kN</t>
        </is>
      </c>
      <c r="D13" s="14" t="inlineStr">
        <is>
          <t>1,35G + 1,5Q</t>
        </is>
      </c>
    </row>
    <row r="14">
      <c r="A14" s="11" t="inlineStr">
        <is>
          <t>Mu (kN.m) — moment ultime (optionnel)</t>
        </is>
      </c>
      <c r="B14" s="12" t="n">
        <v>0</v>
      </c>
      <c r="C14" s="13" t="inlineStr">
        <is>
          <t>kN.m</t>
        </is>
      </c>
      <c r="D14" s="14" t="inlineStr">
        <is>
          <t>0 = compression centrée</t>
        </is>
      </c>
    </row>
    <row r="16">
      <c r="A16" s="3" t="inlineStr">
        <is>
          <t>GRANDEURS CALCULÉES</t>
        </is>
      </c>
    </row>
    <row r="17">
      <c r="A17" s="11" t="inlineStr">
        <is>
          <t>Section béton Ac (cm²)</t>
        </is>
      </c>
      <c r="B17" s="15">
        <f>B5*B6</f>
        <v/>
      </c>
      <c r="C17" s="16" t="inlineStr">
        <is>
          <t>cm²</t>
        </is>
      </c>
    </row>
    <row r="18">
      <c r="A18" s="11" t="inlineStr">
        <is>
          <t>Section béton Ac (m²)</t>
        </is>
      </c>
      <c r="B18" s="15">
        <f>B17/10000</f>
        <v/>
      </c>
      <c r="C18" s="16" t="inlineStr">
        <is>
          <t>m²</t>
        </is>
      </c>
    </row>
    <row r="19">
      <c r="A19" s="11" t="inlineStr">
        <is>
          <t>Rayon de giration i (cm) approx √(a²/12)</t>
        </is>
      </c>
      <c r="B19" s="15">
        <f>SQRT((B5^2)/12)</f>
        <v/>
      </c>
      <c r="C19" s="16" t="inlineStr">
        <is>
          <t>cm</t>
        </is>
      </c>
    </row>
    <row r="20">
      <c r="A20" s="11" t="inlineStr">
        <is>
          <t>Élancement λ = Lf / i</t>
        </is>
      </c>
      <c r="B20" s="15">
        <f>(B8*100)/B19</f>
        <v/>
      </c>
      <c r="C20" s="16" t="inlineStr">
        <is>
          <t>—</t>
        </is>
      </c>
    </row>
    <row r="22">
      <c r="A22" s="3" t="inlineStr">
        <is>
          <t>CONTRÔLE ÉLANCEMENT</t>
        </is>
      </c>
    </row>
    <row r="23">
      <c r="A23" t="inlineStr">
        <is>
          <t>Élancement</t>
        </is>
      </c>
      <c r="B23" s="17">
        <f>IF(B20&lt;=50,"Faible — flambement peu critique",IF(B20&lt;=80,"Moyen — vérifier flambement","Élevé — attention particulière (validation ingénieur)"))</f>
        <v/>
      </c>
    </row>
  </sheetData>
  <mergeCells count="6">
    <mergeCell ref="A22:D22"/>
    <mergeCell ref="B23:D23"/>
    <mergeCell ref="A3:D3"/>
    <mergeCell ref="A1:E1"/>
    <mergeCell ref="A16:D16"/>
    <mergeCell ref="A10:D1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  <col width="48" customWidth="1" min="4" max="4"/>
    <col width="12" customWidth="1" min="5" max="5"/>
  </cols>
  <sheetData>
    <row r="1">
      <c r="A1" s="1" t="inlineStr">
        <is>
          <t>3. CALCUL FERRAILLAGE POTEAU — BAEL (approche simplifiée)</t>
        </is>
      </c>
    </row>
    <row r="3">
      <c r="A3" s="3" t="inlineStr">
        <is>
          <t>COMPRESSION CENTRÉE + COEFFICIENT DE FLAMBEMENT (α)</t>
        </is>
      </c>
    </row>
    <row r="4">
      <c r="A4" s="18" t="inlineStr">
        <is>
          <t>Formule de base (compression centrée) :</t>
        </is>
      </c>
    </row>
    <row r="5">
      <c r="A5" s="19" t="inlineStr">
        <is>
          <t>Nu ≤ α × (Br × Ac × fcd + As × fsd)</t>
        </is>
      </c>
    </row>
    <row r="7">
      <c r="A7" s="18" t="inlineStr">
        <is>
          <t>Coefficient α (approche forfaitaire selon élancement)</t>
        </is>
      </c>
    </row>
    <row r="8">
      <c r="A8" s="11" t="inlineStr">
        <is>
          <t>α (coefficient de flambement)</t>
        </is>
      </c>
      <c r="B8" s="15">
        <f>IF('2. Données poteau'!B20&lt;=40,0.85,IF('2. Données poteau'!B20&lt;=50,0.80,IF('2. Données poteau'!B20&lt;=60,0.70,IF('2. Données poteau'!B20&lt;=70,0.60,IF('2. Données poteau'!B20&lt;=80,0.50,0.40)))))</f>
        <v/>
      </c>
      <c r="C8" s="16" t="inlineStr">
        <is>
          <t>—</t>
        </is>
      </c>
      <c r="D8" s="14" t="inlineStr">
        <is>
          <t>Approche forfaitaire pédagogique (à affiner avec BAEL exact)</t>
        </is>
      </c>
    </row>
    <row r="10">
      <c r="A10" s="3" t="inlineStr">
        <is>
          <t>RÉSULTATS BAEL</t>
        </is>
      </c>
    </row>
    <row r="11">
      <c r="A11" s="11" t="inlineStr">
        <is>
          <t>Capacité béton seule (α × Ac × fcd) kN</t>
        </is>
      </c>
      <c r="B11" s="15">
        <f>B8*('2. Données poteau'!B17)*('1. Hypothèses'!B15)/10</f>
        <v/>
      </c>
      <c r="C11" s="16" t="inlineStr">
        <is>
          <t>kN</t>
        </is>
      </c>
    </row>
    <row r="12">
      <c r="A12" s="11" t="inlineStr">
        <is>
          <t>As nécessaire (si Nu &gt; capacité béton)</t>
        </is>
      </c>
      <c r="B12" s="15">
        <f>MAX(0,('2. Données poteau'!B13-B11)/(B8*('1. Hypothèses'!B16)/10))</f>
        <v/>
      </c>
      <c r="C12" s="16" t="inlineStr">
        <is>
          <t>cm²</t>
        </is>
      </c>
    </row>
    <row r="13">
      <c r="A13" s="11" t="inlineStr">
        <is>
          <t>As minimum BAEL (0,20 % Ac)</t>
        </is>
      </c>
      <c r="B13" s="15">
        <f>0.002*'2. Données poteau'!B17</f>
        <v/>
      </c>
      <c r="C13" s="16" t="inlineStr">
        <is>
          <t>cm²</t>
        </is>
      </c>
    </row>
    <row r="14">
      <c r="A14" s="11" t="inlineStr">
        <is>
          <t>As maximum pratique (4 % Ac)</t>
        </is>
      </c>
      <c r="B14" s="15">
        <f>0.04*'2. Données poteau'!B17</f>
        <v/>
      </c>
      <c r="C14" s="16" t="inlineStr">
        <is>
          <t>cm²</t>
        </is>
      </c>
    </row>
    <row r="15">
      <c r="A15" s="11" t="inlineStr">
        <is>
          <t>As à retenir (BAEL)</t>
        </is>
      </c>
      <c r="B15" s="15">
        <f>MIN(B14,MAX(B12,B13))</f>
        <v/>
      </c>
      <c r="C15" s="16" t="inlineStr">
        <is>
          <t>cm²</t>
        </is>
      </c>
    </row>
    <row r="16">
      <c r="A16" s="11" t="inlineStr">
        <is>
          <t>Ratio ρ = As / Ac</t>
        </is>
      </c>
      <c r="B16" s="15">
        <f>B15/'2. Données poteau'!B17</f>
        <v/>
      </c>
      <c r="C16" s="16" t="inlineStr">
        <is>
          <t>—</t>
        </is>
      </c>
      <c r="D16" s="14" t="inlineStr">
        <is>
          <t>Affiché en décimal (0,008 = 0,8 %)</t>
        </is>
      </c>
    </row>
    <row r="18">
      <c r="A18" s="3" t="inlineStr">
        <is>
          <t>CONTRÔLES BAEL</t>
        </is>
      </c>
    </row>
    <row r="19">
      <c r="A19" t="inlineStr">
        <is>
          <t>Ratio min</t>
        </is>
      </c>
      <c r="B19" s="17">
        <f>IF(B16&lt;0.002,"⚠ Ratio &lt; 0,20 % — augmenter As","Ratio min OK")</f>
        <v/>
      </c>
    </row>
    <row r="20">
      <c r="A20" t="inlineStr">
        <is>
          <t>Ratio max</t>
        </is>
      </c>
      <c r="B20" s="17">
        <f>IF(B16&gt;0.04,"⚠ Ratio &gt; 4 % — section béton trop petite ou charges trop élevées","Ratio max OK")</f>
        <v/>
      </c>
    </row>
  </sheetData>
  <mergeCells count="8">
    <mergeCell ref="A10:E10"/>
    <mergeCell ref="A7:E7"/>
    <mergeCell ref="A1:E1"/>
    <mergeCell ref="A5:E5"/>
    <mergeCell ref="B19:E19"/>
    <mergeCell ref="B20:E20"/>
    <mergeCell ref="A18:E18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  <col width="50" customWidth="1" min="4" max="4"/>
    <col width="12" customWidth="1" min="5" max="5"/>
  </cols>
  <sheetData>
    <row r="1">
      <c r="A1" s="1" t="inlineStr">
        <is>
          <t>4. CALCUL FERRAILLAGE POTEAU — EUROCODE 2 (approche simplifiée)</t>
        </is>
      </c>
    </row>
    <row r="3">
      <c r="A3" s="3" t="inlineStr">
        <is>
          <t>APPROCHE PÉDAGOGIQUE (compression centrée + majoration simplifiée)</t>
        </is>
      </c>
    </row>
    <row r="4">
      <c r="A4" s="9" t="inlineStr">
        <is>
          <t>L'EC2 traite le flambement via la méthode de la courbure nominale ou de la rigidité nominale. Ici : approche simplifiée pour pré-dimensionnement.</t>
        </is>
      </c>
    </row>
    <row r="6">
      <c r="A6" s="18" t="inlineStr">
        <is>
          <t>Coefficient de majoration (approche forfaitaire liée à l'élancement)</t>
        </is>
      </c>
    </row>
    <row r="7">
      <c r="A7" s="11" t="inlineStr">
        <is>
          <t>Facteur de majoration k (simplifié)</t>
        </is>
      </c>
      <c r="B7" s="15">
        <f>IF('2. Données poteau'!B20&lt;=40,1.05,IF('2. Données poteau'!B20&lt;=50,1.10,IF('2. Données poteau'!B20&lt;=60,1.20,IF('2. Données poteau'!B20&lt;=70,1.35,IF('2. Données poteau'!B20&lt;=80,1.50,1.70)))))</f>
        <v/>
      </c>
      <c r="C7" s="16" t="inlineStr">
        <is>
          <t>—</t>
        </is>
      </c>
      <c r="D7" s="14" t="inlineStr">
        <is>
          <t>Majoration indicative de l'effort pour tenir compte du 2nd ordre</t>
        </is>
      </c>
    </row>
    <row r="8">
      <c r="A8" s="11" t="inlineStr">
        <is>
          <t>Nu,maj = k × Nu (kN)</t>
        </is>
      </c>
      <c r="B8" s="15">
        <f>B7*'2. Données poteau'!B13</f>
        <v/>
      </c>
      <c r="C8" s="16" t="inlineStr">
        <is>
          <t>kN</t>
        </is>
      </c>
    </row>
    <row r="10">
      <c r="A10" s="3" t="inlineStr">
        <is>
          <t>RÉSULTATS EC2 (simplifié)</t>
        </is>
      </c>
    </row>
    <row r="11">
      <c r="A11" s="11" t="inlineStr">
        <is>
          <t>Capacité béton (Ac × fcd) kN</t>
        </is>
      </c>
      <c r="B11" s="15">
        <f>('2. Données poteau'!B17)*('1. Hypothèses'!B15)/10</f>
        <v/>
      </c>
      <c r="C11" s="16" t="inlineStr">
        <is>
          <t>kN</t>
        </is>
      </c>
    </row>
    <row r="12">
      <c r="A12" s="11" t="inlineStr">
        <is>
          <t>As nécessaire</t>
        </is>
      </c>
      <c r="B12" s="15">
        <f>MAX(0,(B8-B11)/(('1. Hypothèses'!B16)/10))</f>
        <v/>
      </c>
      <c r="C12" s="16" t="inlineStr">
        <is>
          <t>cm²</t>
        </is>
      </c>
    </row>
    <row r="13">
      <c r="A13" s="11" t="inlineStr">
        <is>
          <t>As min EC2 (0,10 % Ac — plancher)</t>
        </is>
      </c>
      <c r="B13" s="15">
        <f>0.001*'2. Données poteau'!B17</f>
        <v/>
      </c>
      <c r="C13" s="16" t="inlineStr">
        <is>
          <t>cm²</t>
        </is>
      </c>
    </row>
    <row r="14">
      <c r="A14" s="11" t="inlineStr">
        <is>
          <t>As min EC2 recommandé pratique (0,20 %)</t>
        </is>
      </c>
      <c r="B14" s="15">
        <f>0.002*'2. Données poteau'!B17</f>
        <v/>
      </c>
      <c r="C14" s="16" t="inlineStr">
        <is>
          <t>cm²</t>
        </is>
      </c>
    </row>
    <row r="15">
      <c r="A15" s="11" t="inlineStr">
        <is>
          <t>As max EC2 (4 % Ac)</t>
        </is>
      </c>
      <c r="B15" s="15">
        <f>0.04*'2. Données poteau'!B17</f>
        <v/>
      </c>
      <c r="C15" s="16" t="inlineStr">
        <is>
          <t>cm²</t>
        </is>
      </c>
    </row>
    <row r="16">
      <c r="A16" s="11" t="inlineStr">
        <is>
          <t>As à retenir (EC2)</t>
        </is>
      </c>
      <c r="B16" s="15">
        <f>MIN(B15,MAX(B12,B14))</f>
        <v/>
      </c>
      <c r="C16" s="16" t="inlineStr">
        <is>
          <t>cm²</t>
        </is>
      </c>
    </row>
    <row r="17">
      <c r="A17" s="11" t="inlineStr">
        <is>
          <t>Ratio ρ = As / Ac</t>
        </is>
      </c>
      <c r="B17" s="15">
        <f>B16/'2. Données poteau'!B17</f>
        <v/>
      </c>
      <c r="C17" s="16" t="inlineStr">
        <is>
          <t>—</t>
        </is>
      </c>
    </row>
    <row r="19">
      <c r="A19" s="3" t="inlineStr">
        <is>
          <t>CONTRÔLES EC2</t>
        </is>
      </c>
    </row>
    <row r="20">
      <c r="A20" t="inlineStr">
        <is>
          <t>Ratio</t>
        </is>
      </c>
      <c r="B20" s="17">
        <f>IF(B17&lt;0.002,"⚠ Ratio bas — vérifier dispositions constructives","Ratio dans une plage courante")</f>
        <v/>
      </c>
    </row>
    <row r="21">
      <c r="A21" t="inlineStr">
        <is>
          <t>Élancement</t>
        </is>
      </c>
      <c r="B21" s="17">
        <f>IF('2. Données poteau'!B20&gt;80,"⚠ Élancement élevé — méthode simplifiée limite → validation ingénieur","Élancement acceptable pour approche simplifiée")</f>
        <v/>
      </c>
    </row>
  </sheetData>
  <mergeCells count="8">
    <mergeCell ref="A4:E4"/>
    <mergeCell ref="A10:E10"/>
    <mergeCell ref="B21:E21"/>
    <mergeCell ref="A19:E19"/>
    <mergeCell ref="A1:E1"/>
    <mergeCell ref="B20:E20"/>
    <mergeCell ref="A6:E6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28" customWidth="1" min="3" max="3"/>
    <col width="12" customWidth="1" min="4" max="4"/>
    <col width="32" customWidth="1" min="5" max="5"/>
    <col width="18" customWidth="1" min="6" max="6"/>
  </cols>
  <sheetData>
    <row r="1">
      <c r="A1" s="1" t="inlineStr">
        <is>
          <t>5. COMPARAISON BAEL vs EUROCODE 2 + PROPOSITION DE FERRAILLAGE</t>
        </is>
      </c>
    </row>
    <row r="3">
      <c r="A3" s="3" t="inlineStr">
        <is>
          <t>TABLEAU COMPARATIF</t>
        </is>
      </c>
    </row>
    <row r="4">
      <c r="A4" s="10" t="inlineStr">
        <is>
          <t>Critère</t>
        </is>
      </c>
      <c r="B4" s="10" t="inlineStr">
        <is>
          <t>BAEL</t>
        </is>
      </c>
      <c r="C4" s="10" t="inlineStr">
        <is>
          <t>Eurocode 2 (simplifié)</t>
        </is>
      </c>
      <c r="D4" s="10" t="inlineStr">
        <is>
          <t>Écart</t>
        </is>
      </c>
      <c r="E4" s="10" t="inlineStr">
        <is>
          <t>Commentaire</t>
        </is>
      </c>
      <c r="F4" s="10" t="inlineStr">
        <is>
          <t>Attention</t>
        </is>
      </c>
    </row>
    <row r="5">
      <c r="A5" s="13" t="inlineStr">
        <is>
          <t>As retenu (cm²)</t>
        </is>
      </c>
      <c r="B5" s="20">
        <f>'3. Calcul BAEL'!B15</f>
        <v/>
      </c>
      <c r="C5" s="20">
        <f>'4. Calcul EC2'!B16</f>
        <v/>
      </c>
      <c r="D5" s="20">
        <f>C5-B5</f>
        <v/>
      </c>
      <c r="E5" s="13" t="inlineStr">
        <is>
          <t>Différence de section d'acier</t>
        </is>
      </c>
      <c r="F5" s="13">
        <f>IF(ABS(D5)&gt;2,"Écart notable","Écart faible")</f>
        <v/>
      </c>
    </row>
    <row r="6">
      <c r="A6" s="13" t="inlineStr">
        <is>
          <t>Ratio ρ</t>
        </is>
      </c>
      <c r="B6" s="20">
        <f>'3. Calcul BAEL'!B16</f>
        <v/>
      </c>
      <c r="C6" s="20">
        <f>'4. Calcul EC2'!B17</f>
        <v/>
      </c>
      <c r="D6" s="20">
        <f>C6-B6</f>
        <v/>
      </c>
      <c r="E6" s="13" t="inlineStr">
        <is>
          <t>Différence de ratio</t>
        </is>
      </c>
      <c r="F6" s="13" t="inlineStr"/>
    </row>
    <row r="7">
      <c r="A7" s="21" t="inlineStr">
        <is>
          <t>Prise en compte flambement</t>
        </is>
      </c>
      <c r="B7" s="21" t="inlineStr">
        <is>
          <t>Coefficient α forfaitaire</t>
        </is>
      </c>
      <c r="C7" s="21" t="inlineStr">
        <is>
          <t>Majoration k de l'effort (simplifié)</t>
        </is>
      </c>
      <c r="D7" s="21" t="inlineStr">
        <is>
          <t>—</t>
        </is>
      </c>
      <c r="E7" s="21" t="inlineStr">
        <is>
          <t>Méthodes différentes</t>
        </is>
      </c>
      <c r="F7" s="21" t="inlineStr">
        <is>
          <t>Élevé si λ &gt; 60</t>
        </is>
      </c>
    </row>
    <row r="8">
      <c r="A8" s="21" t="inlineStr">
        <is>
          <t>As minimum réglementaire</t>
        </is>
      </c>
      <c r="B8" s="21" t="inlineStr">
        <is>
          <t>0,20 % Ac</t>
        </is>
      </c>
      <c r="C8" s="21" t="inlineStr">
        <is>
          <t>0,10 % (souvent 0,20 % en pratique)</t>
        </is>
      </c>
      <c r="D8" s="21" t="inlineStr">
        <is>
          <t>—</t>
        </is>
      </c>
      <c r="E8" s="21" t="inlineStr">
        <is>
          <t>BAEL plus exigeant sur le minimum</t>
        </is>
      </c>
      <c r="F8" s="21" t="inlineStr">
        <is>
          <t>Moyen</t>
        </is>
      </c>
    </row>
    <row r="10">
      <c r="A10" s="22" t="inlineStr">
        <is>
          <t>PROPOSITION DE FERRAILLAGE (basée sur le max des deux approches)</t>
        </is>
      </c>
    </row>
    <row r="11">
      <c r="A11" s="11" t="inlineStr">
        <is>
          <t>As de calcul retenu (max BAEL / EC2)</t>
        </is>
      </c>
      <c r="B11" s="15">
        <f>MAX(B5,C5)</f>
        <v/>
      </c>
      <c r="C11" s="16" t="inlineStr">
        <is>
          <t>cm²</t>
        </is>
      </c>
    </row>
    <row r="13">
      <c r="A13" s="18" t="inlineStr">
        <is>
          <t>Proposition de barres longitudinales</t>
        </is>
      </c>
    </row>
    <row r="14">
      <c r="A14" t="inlineStr">
        <is>
          <t>Choix automatique (indicatif)</t>
        </is>
      </c>
      <c r="B14" s="23">
        <f>IF(B11&lt;=4.71,"6 HA10 (4,71 cm²)",IF(B11&lt;=6.79,"6 HA12 (6,79 cm²)",IF(B11&lt;=9.24,"6 HA14 (9,24 cm²)",IF(B11&lt;=12.06,"6 HA16 (12,06 cm²)",IF(B11&lt;=15.39,"8 HA14 (12,31 cm²)",IF(B11&lt;=18.10,"8 HA16 (16,08 cm²)",IF(B11&lt;=24.13,"8 HA20 (25,13 cm²)","Augmenter section béton ou nb de barres")))))))</f>
        <v/>
      </c>
    </row>
    <row r="16">
      <c r="A16" s="18" t="inlineStr">
        <is>
          <t>Cadres / frettes (rappel dispositions)</t>
        </is>
      </c>
    </row>
    <row r="17">
      <c r="A17" s="4" t="inlineStr">
        <is>
          <t>• Diamètre mini cadres : HA6 à HA8 (selon φ longitudinal)</t>
        </is>
      </c>
    </row>
    <row r="18">
      <c r="A18" s="4" t="inlineStr">
        <is>
          <t>• Espacement max zone courante : souvent ≤ 15 à 20 cm (ou 12φ / 30 cm selon règlement)</t>
        </is>
      </c>
    </row>
    <row r="19">
      <c r="A19" s="4" t="inlineStr">
        <is>
          <t>• Zone critique (extrémités) : espacement réduit (souvent ≤ 10 cm)</t>
        </is>
      </c>
    </row>
    <row r="20">
      <c r="A20" s="4" t="inlineStr">
        <is>
          <t>• Toujours fermer les cadres et les ancrer correctement</t>
        </is>
      </c>
    </row>
    <row r="22">
      <c r="A22" s="3" t="inlineStr">
        <is>
          <t>RECOMMANDATION AFRIQUE FRANCOPHONE</t>
        </is>
      </c>
    </row>
    <row r="23">
      <c r="A23" s="4" t="inlineStr">
        <is>
          <t>• Pour les projets locaux encore en BAEL : utiliser la colonne BAEL et respecter les dispositions constructives.</t>
        </is>
      </c>
    </row>
    <row r="24">
      <c r="A24" s="4" t="inlineStr">
        <is>
          <t>• Pour les projets internationaux / bailleurs : privilégier l'approche EC2 et faire valider le flambement.</t>
        </is>
      </c>
    </row>
    <row r="25">
      <c r="A25" s="4" t="inlineStr">
        <is>
          <t>• En cas d'écart important entre les deux : prendre le maximum et faire vérifier par un ingénieur.</t>
        </is>
      </c>
    </row>
    <row r="26">
      <c r="A26" s="4" t="inlineStr">
        <is>
          <t>• Toujours croiser avec les dispositions de cadres et l'enrobage réel du chantier.</t>
        </is>
      </c>
    </row>
  </sheetData>
  <mergeCells count="15">
    <mergeCell ref="A24:F24"/>
    <mergeCell ref="A16:F16"/>
    <mergeCell ref="A10:F10"/>
    <mergeCell ref="A13:F13"/>
    <mergeCell ref="A19:F19"/>
    <mergeCell ref="A1:F1"/>
    <mergeCell ref="A23:F23"/>
    <mergeCell ref="A26:F26"/>
    <mergeCell ref="A22:F22"/>
    <mergeCell ref="A17:F17"/>
    <mergeCell ref="A18:F18"/>
    <mergeCell ref="B14:F14"/>
    <mergeCell ref="A3:F3"/>
    <mergeCell ref="A20:F20"/>
    <mergeCell ref="A25:F2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80" customWidth="1" min="1" max="1"/>
    <col width="12" customWidth="1" min="2" max="2"/>
    <col width="12" customWidth="1" min="3" max="3"/>
    <col width="12" customWidth="1" min="4" max="4"/>
  </cols>
  <sheetData>
    <row r="1">
      <c r="A1" s="1" t="inlineStr">
        <is>
          <t>6. AIDE MÉMOIRE + LIMITES D'UTILISATION</t>
        </is>
      </c>
    </row>
    <row r="3">
      <c r="A3" s="3" t="inlineStr">
        <is>
          <t>FORMULES PRINCIPALES</t>
        </is>
      </c>
    </row>
    <row r="4">
      <c r="A4" s="4" t="inlineStr">
        <is>
          <t>BAEL (compression centrée)</t>
        </is>
      </c>
    </row>
    <row r="5">
      <c r="A5" s="4" t="inlineStr">
        <is>
          <t>Nu ≤ α × (Br × Ac × fcd + As × fsd)</t>
        </is>
      </c>
    </row>
    <row r="6">
      <c r="A6" s="4" t="inlineStr">
        <is>
          <t>As min ≈ 0,20 % Ac</t>
        </is>
      </c>
    </row>
    <row r="7">
      <c r="A7" s="4" t="inlineStr">
        <is>
          <t>As max ≈ 4 à 5 % Ac</t>
        </is>
      </c>
    </row>
    <row r="8">
      <c r="A8" s="4" t="inlineStr">
        <is>
          <t>α dépend de l'élancement (tables BAEL)</t>
        </is>
      </c>
    </row>
    <row r="9">
      <c r="A9" s="4" t="n"/>
    </row>
    <row r="10">
      <c r="A10" s="4" t="inlineStr">
        <is>
          <t>EC2 (rappel)</t>
        </is>
      </c>
    </row>
    <row r="11">
      <c r="A11" s="4" t="inlineStr">
        <is>
          <t>Flambement : méthode de la courbure nominale ou rigidité nominale</t>
        </is>
      </c>
    </row>
    <row r="12">
      <c r="A12" s="4" t="inlineStr">
        <is>
          <t>As min ≥ 0,10 % Ac (souvent 0,20 % en pratique)</t>
        </is>
      </c>
    </row>
    <row r="13">
      <c r="A13" s="4" t="inlineStr">
        <is>
          <t>As max ≤ 4 % Ac (8 % en zone de recouvrement)</t>
        </is>
      </c>
    </row>
    <row r="14">
      <c r="A14" s="4" t="inlineStr">
        <is>
          <t>Imperfections et effets du 2nd ordre à prendre en compte</t>
        </is>
      </c>
    </row>
    <row r="16">
      <c r="A16" s="8" t="inlineStr">
        <is>
          <t>LIMITES DE CET OUTIL</t>
        </is>
      </c>
    </row>
    <row r="17">
      <c r="A17" s="4" t="inlineStr">
        <is>
          <t>• Outil pédagogique et de pré-dimensionnement uniquement.</t>
        </is>
      </c>
    </row>
    <row r="18">
      <c r="A18" s="4" t="inlineStr">
        <is>
          <t>• Flambement traité de façon forfaitaire (pas les méthodes complètes EC2).</t>
        </is>
      </c>
    </row>
    <row r="19">
      <c r="A19" s="4" t="inlineStr">
        <is>
          <t>• Moment de flexée traité de façon très simplifiée (Mu saisi mais non intégré dans un diagramme d'interaction complet).</t>
        </is>
      </c>
    </row>
    <row r="20">
      <c r="A20" s="4" t="inlineStr">
        <is>
          <t>• Ne pas utiliser pour des poteaux très élancés, zones sismiques ou ouvrages importants sans validation.</t>
        </is>
      </c>
    </row>
    <row r="21">
      <c r="A21" s="4" t="inlineStr">
        <is>
          <t>• Toujours se référer aux textes officiels (BAEL 91/99 et EN 1992-1-1) et faire signer la note de calcul.</t>
        </is>
      </c>
    </row>
    <row r="23">
      <c r="A23" s="24" t="inlineStr">
        <is>
          <t>Ce fichier ne constitue pas une note de calcul. Validation par un ingénieur habilité obligatoire pour tout projet réel.</t>
        </is>
      </c>
    </row>
  </sheetData>
  <mergeCells count="20">
    <mergeCell ref="A5:D5"/>
    <mergeCell ref="A17:D17"/>
    <mergeCell ref="A23:D23"/>
    <mergeCell ref="A8:D8"/>
    <mergeCell ref="A4:D4"/>
    <mergeCell ref="A20:D20"/>
    <mergeCell ref="A19:D19"/>
    <mergeCell ref="A10:D10"/>
    <mergeCell ref="A13:D13"/>
    <mergeCell ref="A9:D9"/>
    <mergeCell ref="A11:D11"/>
    <mergeCell ref="A1:D1"/>
    <mergeCell ref="A6:D6"/>
    <mergeCell ref="A7:D7"/>
    <mergeCell ref="A16:D16"/>
    <mergeCell ref="A18:D18"/>
    <mergeCell ref="A12:D12"/>
    <mergeCell ref="A3:D3"/>
    <mergeCell ref="A21:D21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2026-09-21T10:11:52Z</dcterms:created>
  <dcterms:modified xmlns:dcterms="http://purl.org/dc/terms/" xmlns:xsi="http://www.w3.org/2001/XMLSchema-instance" xsi:type="dcterms:W3CDTF">2026-09-21T10:11:52Z</dcterms:modified>
</cp:coreProperties>
</file>