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Accueil &amp; Notice" sheetId="1" state="visible" r:id="rId3"/>
    <sheet name="1. Hypothèses" sheetId="2" state="visible" r:id="rId4"/>
    <sheet name="2. Poteau" sheetId="3" state="visible" r:id="rId5"/>
    <sheet name="3. Poutre" sheetId="4" state="visible" r:id="rId6"/>
    <sheet name="4. Semelle centrée" sheetId="5" state="visible" r:id="rId7"/>
    <sheet name="5. Semelle excentrée" sheetId="6" state="visible" r:id="rId8"/>
    <sheet name="6. Erreurs fréquentes" sheetId="7" state="visible" r:id="rId9"/>
    <sheet name="7. FAQ &amp; Données"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<sst xmlns="http://schemas.openxmlformats.org/spreadsheetml/2006/main" count="267" uniqueCount="238">
  <si>
    <t xml:space="preserve">EXCEL DE DIMENSIONNEMENT ET CALCUL FERRAILLAGE</t>
  </si>
  <si>
    <t xml:space="preserve">Poteau • Poutre • Semelle isolée  |  Selon BAEL 91 modifié 99  |  Version 2026</t>
  </si>
  <si>
    <t xml:space="preserve">AVERTISSEMENT IMPORTANT</t>
  </si>
  <si>
    <t xml:space="preserve">Ce fichier est un outil de PRÉ-DIMENSIONNEMENT et pédagogique. Il ne remplace en aucun cas une note de calcul officielle établie et signée par un ingénieur habilité. Les résultats doivent être validés selon le contexte du projet, les normes locales et les conditions de chantier.</t>
  </si>
  <si>
    <t xml:space="preserve">CODE COULEUR</t>
  </si>
  <si>
    <t xml:space="preserve">Cellules JAUNES</t>
  </si>
  <si>
    <t xml:space="preserve">Saisie utilisateur (valeurs à modifier)</t>
  </si>
  <si>
    <t xml:space="preserve">Cellules VERTES</t>
  </si>
  <si>
    <t xml:space="preserve">Résultats calculés automatiquement (ne pas modifier)</t>
  </si>
  <si>
    <t xml:space="preserve">Cellules ORANGE</t>
  </si>
  <si>
    <t xml:space="preserve">Avertissements / points d'attention</t>
  </si>
  <si>
    <t xml:space="preserve">STRUCTURE DU FICHIER</t>
  </si>
  <si>
    <t xml:space="preserve">Feuille</t>
  </si>
  <si>
    <t xml:space="preserve">Contenu</t>
  </si>
  <si>
    <t xml:space="preserve">0. Accueil &amp; Notice</t>
  </si>
  <si>
    <t xml:space="preserve">Mode d'emploi, responsabilités et limites d'utilisation</t>
  </si>
  <si>
    <t xml:space="preserve">1. Hypothèses</t>
  </si>
  <si>
    <t xml:space="preserve">Matériaux, coefficients de sécurité, contexte chantier (à remplir en premier)</t>
  </si>
  <si>
    <t xml:space="preserve">2. Poteau</t>
  </si>
  <si>
    <t xml:space="preserve">Pré-dimensionnement section + ferraillage longitudinal + contrôles d'élancement</t>
  </si>
  <si>
    <t xml:space="preserve">3. Poutre</t>
  </si>
  <si>
    <t xml:space="preserve">Méthode forfaitaire simplifiée – moments et aciers travée/appui</t>
  </si>
  <si>
    <t xml:space="preserve">4. Semelle centrée</t>
  </si>
  <si>
    <t xml:space="preserve">Dimensionnement + estimation ferraillage</t>
  </si>
  <si>
    <t xml:space="preserve">5. Semelle excentrée</t>
  </si>
  <si>
    <t xml:space="preserve">Principes + avertissements (calcul détaillé non fourni)</t>
  </si>
  <si>
    <t xml:space="preserve">6. Erreurs fréquentes</t>
  </si>
  <si>
    <t xml:space="preserve">Les 12 erreurs les plus coûteuses sur chantier</t>
  </si>
  <si>
    <t xml:space="preserve">7. FAQ &amp; Données</t>
  </si>
  <si>
    <t xml:space="preserve">Questions fréquentes + ratios et données chiffrées 2025-2026</t>
  </si>
  <si>
    <t xml:space="preserve">RESPONSABILITÉ &amp; E-E-A-T</t>
  </si>
  <si>
    <t xml:space="preserve">Auteur / Responsable technique :</t>
  </si>
  <si>
    <t xml:space="preserve">[Votre Nom – Ingénieur Génie Civil]</t>
  </si>
  <si>
    <t xml:space="preserve">Expérience / Qualification :</t>
  </si>
  <si>
    <t xml:space="preserve">[Ex : 12 ans en BE structures – Afrique de l'Ouest]</t>
  </si>
  <si>
    <t xml:space="preserve">Date de dernière mise à jour :</t>
  </si>
  <si>
    <t xml:space="preserve">10 septembre 2026</t>
  </si>
  <si>
    <t xml:space="preserve">Version :</t>
  </si>
  <si>
    <t xml:space="preserve">2026.1 – BAEL simplifié pédagogique</t>
  </si>
  <si>
    <t xml:space="preserve">CONSEILS D'UTILISATION</t>
  </si>
  <si>
    <t xml:space="preserve">1. Commencez toujours par la feuille « 1. Hypothèses ».</t>
  </si>
  <si>
    <t xml:space="preserve">2. Remplissez uniquement les cellules jaunes.</t>
  </si>
  <si>
    <t xml:space="preserve">3. Les résultats s'actualisent automatiquement.</t>
  </si>
  <si>
    <t xml:space="preserve">4. Vérifiez les messages d'alerte (élancement, ratio d'acier, etc.).</t>
  </si>
  <si>
    <t xml:space="preserve">5. Pour une note de calcul officielle → logiciel de structure + ingénieur habilité.</t>
  </si>
  <si>
    <t xml:space="preserve">6. Adaptez les hypothèses au contexte local (béton de chantier, aciers disponibles, σsol réel).</t>
  </si>
  <si>
    <t xml:space="preserve">HYPOTHÈSES DE CALCUL – MATÉRIAUX &amp; COEFFICIENTS</t>
  </si>
  <si>
    <t xml:space="preserve">1. BÉTON</t>
  </si>
  <si>
    <t xml:space="preserve">Résistance caractéristique à 28 jours fc28 (MPa)</t>
  </si>
  <si>
    <t xml:space="preserve">MPa</t>
  </si>
  <si>
    <t xml:space="preserve">Coefficient de sécurité béton γb</t>
  </si>
  <si>
    <t xml:space="preserve">-</t>
  </si>
  <si>
    <t xml:space="preserve">Résistance de calcul fbu = 0.85 × fc28 / γb</t>
  </si>
  <si>
    <t xml:space="preserve">2. ACIER</t>
  </si>
  <si>
    <t xml:space="preserve">Limite d'élasticité fe (MPa)</t>
  </si>
  <si>
    <t xml:space="preserve">MPa  (FeE400)</t>
  </si>
  <si>
    <t xml:space="preserve">Coefficient de sécurité acier γs</t>
  </si>
  <si>
    <t xml:space="preserve">Résistance de calcul fsu = fe / γs</t>
  </si>
  <si>
    <t xml:space="preserve">3. SOL (pour semelles)</t>
  </si>
  <si>
    <t xml:space="preserve">Contrainte admissible du sol σsol (MPa)</t>
  </si>
  <si>
    <t xml:space="preserve">MPa   (ex: 0.15 à 0.30 selon sol)</t>
  </si>
  <si>
    <t xml:space="preserve">Poids volumique béton armé</t>
  </si>
  <si>
    <t xml:space="preserve">kN/m³</t>
  </si>
  <si>
    <t xml:space="preserve">4. CONTEXTE CHANTIER (Afrique francophone)</t>
  </si>
  <si>
    <t xml:space="preserve">Type de chantier</t>
  </si>
  <si>
    <t xml:space="preserve">Bâtiment courant R+2 à R+5</t>
  </si>
  <si>
    <t xml:space="preserve">Qualité d'exécution estimée</t>
  </si>
  <si>
    <t xml:space="preserve">Moyenne (tolérances classiques)</t>
  </si>
  <si>
    <t xml:space="preserve">Enrobage minimal recommandé (cm)</t>
  </si>
  <si>
    <t xml:space="preserve">cm  (souvent 3 à 4 cm en pratique tropicale)</t>
  </si>
  <si>
    <t xml:space="preserve">NOTES</t>
  </si>
  <si>
    <t xml:space="preserve">• Les valeurs par défaut correspondent à un béton C25 et acier FeE400 très courants en Afrique de l'Ouest.</t>
  </si>
  <si>
    <t xml:space="preserve">• Adaptez fc28 selon les résultats d'essais réels de chantier (ne pas surestimer).</t>
  </si>
  <si>
    <t xml:space="preserve">• σsol doit provenir d'une étude de sol. Ne jamais prendre une valeur « optimiste » sans justification.</t>
  </si>
  <si>
    <t xml:space="preserve">PRÉ-DIMENSIONNEMENT ET FERRAILLAGE DE POTEAU (BAEL simplifié)</t>
  </si>
  <si>
    <t xml:space="preserve">DONNÉES D'ENTRÉE</t>
  </si>
  <si>
    <t xml:space="preserve">Charge permanente G (kN)</t>
  </si>
  <si>
    <t xml:space="preserve">kN</t>
  </si>
  <si>
    <t xml:space="preserve">Charge d'exploitation Q (kN)</t>
  </si>
  <si>
    <t xml:space="preserve">Hauteur libre sous plancher lf (m)</t>
  </si>
  <si>
    <t xml:space="preserve">m</t>
  </si>
  <si>
    <t xml:space="preserve">Section choisie – largeur b (cm)</t>
  </si>
  <si>
    <t xml:space="preserve">cm</t>
  </si>
  <si>
    <t xml:space="preserve">Section choisie – hauteur h (cm)</t>
  </si>
  <si>
    <t xml:space="preserve">RÉSULTATS AUTOMATIQUES</t>
  </si>
  <si>
    <t xml:space="preserve">Effort normal ultime Nu = 1.35G + 1.5Q</t>
  </si>
  <si>
    <t xml:space="preserve">Section brute Ac = b × h</t>
  </si>
  <si>
    <t xml:space="preserve">cm²</t>
  </si>
  <si>
    <t xml:space="preserve">Contrainte moyenne Nu / Ac</t>
  </si>
  <si>
    <t xml:space="preserve">CONTRÔLE D'ÉLANCEMENT (approximatif)</t>
  </si>
  <si>
    <t xml:space="preserve">Rayon de giration i ≈ 0.289 × côté (section carrée)</t>
  </si>
  <si>
    <t xml:space="preserve">Élancement λ = lf / i  (lf en cm)</t>
  </si>
  <si>
    <t xml:space="preserve">Élancement max recommandé (pratique)</t>
  </si>
  <si>
    <t xml:space="preserve">λ ≤ 50 à 70 selon cas</t>
  </si>
  <si>
    <t xml:space="preserve">Contrôle élancement</t>
  </si>
  <si>
    <t xml:space="preserve">FERRAILLAGE LONGITUDINAL (approche simplifiée)</t>
  </si>
  <si>
    <t xml:space="preserve">Ratio d'acier minimum pratique recommandé</t>
  </si>
  <si>
    <t xml:space="preserve">0.8 %  (souvent retenu en pratique)</t>
  </si>
  <si>
    <t xml:space="preserve">Section d'acier minimale As min = ρ × Ac</t>
  </si>
  <si>
    <t xml:space="preserve">Proposition de ferraillage (exemples)</t>
  </si>
  <si>
    <t xml:space="preserve">4 HA14 ou 6 HA12 ou 4 HA16</t>
  </si>
  <si>
    <t xml:space="preserve">Section réelle 4 HA14</t>
  </si>
  <si>
    <t xml:space="preserve">Ratio réel obtenu</t>
  </si>
  <si>
    <t xml:space="preserve">CONSEILS PRATIQUES POTEAU</t>
  </si>
  <si>
    <t xml:space="preserve">• Minimum pratique courant : 25×25 cm pour R+2 et plus (rigidité + tolérances).</t>
  </si>
  <si>
    <t xml:space="preserve">• Éviter les poteaux 20×20 cm sur bâtiments de plus de R+1.</t>
  </si>
  <si>
    <t xml:space="preserve">• Cadres : espacement max 15×φ longitudinal ou 40 cm (le plus petit).</t>
  </si>
  <si>
    <t xml:space="preserve">• Enrobage : 3 cm minimum en conditions normales, 4 cm si agressivité.</t>
  </si>
  <si>
    <t xml:space="preserve">POUTRE – MÉTHODE FORFAITAIRE SIMPLIFIÉE (BAEL)</t>
  </si>
  <si>
    <t xml:space="preserve">Portée L (m)</t>
  </si>
  <si>
    <t xml:space="preserve">Charge permanente g (kN/m)</t>
  </si>
  <si>
    <t xml:space="preserve">kN/m</t>
  </si>
  <si>
    <t xml:space="preserve">Charge d'exploitation q (kN/m)</t>
  </si>
  <si>
    <t xml:space="preserve">Largeur de la poutre b (cm)</t>
  </si>
  <si>
    <t xml:space="preserve">Hauteur totale h (cm)</t>
  </si>
  <si>
    <t xml:space="preserve">Enrobage + φ/2 ≈ d' (cm)</t>
  </si>
  <si>
    <t xml:space="preserve">RÉSULTATS – MOMENTS (méthode forfaitaire)</t>
  </si>
  <si>
    <t xml:space="preserve">Charge totale de calcul pu = 1.35g + 1.5q</t>
  </si>
  <si>
    <t xml:space="preserve">Moment en travée Mt ≈ pu L² / 16  (continu)</t>
  </si>
  <si>
    <t xml:space="preserve">kN.m</t>
  </si>
  <si>
    <t xml:space="preserve">Moment sur appui Ma ≈ pu L² / 12  (continu)</t>
  </si>
  <si>
    <t xml:space="preserve">FERRAILLAGE APPROXIMATIF</t>
  </si>
  <si>
    <t xml:space="preserve">Hauteur utile d = h – d' </t>
  </si>
  <si>
    <t xml:space="preserve">As travée approx (cm²) = Mt×100 / (0.9×d×σs)  avec σs=fsu/10</t>
  </si>
  <si>
    <t xml:space="preserve">As appui approx (cm²)</t>
  </si>
  <si>
    <t xml:space="preserve">NOTE MÉTHODE FORFAITAIRE</t>
  </si>
  <si>
    <t xml:space="preserve">La méthode forfaitaire (BAEL) est une approche simplifiée valable pour les bâtiments courants à charges reparties.</t>
  </si>
  <si>
    <t xml:space="preserve">Pour des portées importantes, charges concentrées ou asymétrie → calculer avec descente de charges + RDM ou logiciel.</t>
  </si>
  <si>
    <t xml:space="preserve">Les formules As ci-dessus sont une approximation rapide (bras de levier 0.9d). À affiner avec diagramme d'interaction.</t>
  </si>
  <si>
    <t xml:space="preserve">SEMELLE ISOLÉE CENTRÉE – DIMENSIONNEMENT SIMPLIFIÉ</t>
  </si>
  <si>
    <t xml:space="preserve">Effort de service Nser (kN)</t>
  </si>
  <si>
    <t xml:space="preserve">kN   (G+Q)</t>
  </si>
  <si>
    <t xml:space="preserve">Effort ultime Nu (kN)</t>
  </si>
  <si>
    <t xml:space="preserve">kN   (1.35G+1.5Q)</t>
  </si>
  <si>
    <t xml:space="preserve">Contrainte admissible sol σsol (MPa) – reprise Hypothèses</t>
  </si>
  <si>
    <t xml:space="preserve">DIMENSIONNEMENT</t>
  </si>
  <si>
    <t xml:space="preserve">Surface nécessaire A = Nser / σsol</t>
  </si>
  <si>
    <t xml:space="preserve">m²</t>
  </si>
  <si>
    <t xml:space="preserve">Côté semelle carrée a = √A</t>
  </si>
  <si>
    <t xml:space="preserve">Côté arrondi aux 5 cm</t>
  </si>
  <si>
    <t xml:space="preserve">Hauteur totale indicative h (m) – min 0.30 à 0.40 m</t>
  </si>
  <si>
    <t xml:space="preserve">Moment approximatif par mètre (approche simplifiée)</t>
  </si>
  <si>
    <t xml:space="preserve">Voir note ci-dessous</t>
  </si>
  <si>
    <t xml:space="preserve">As min pratique par direction (0.3 à 0.5 % de la section)</t>
  </si>
  <si>
    <t xml:space="preserve">Ex : HA10 ou HA12 espacés de 15 à 20 cm</t>
  </si>
  <si>
    <t xml:space="preserve">NOTES IMPORTANTES SEMELLE</t>
  </si>
  <si>
    <t xml:space="preserve">• La surface est calculée à l'ELS (Nser / σsol). C'est l'approche BAEL classique.</t>
  </si>
  <si>
    <t xml:space="preserve">• Vérifier aussi le poinçonnement et le cisaillement (non détaillé ici).</t>
  </si>
  <si>
    <t xml:space="preserve">• Hauteur h ≥ (a – côté poteau)/4 + enrobage pour limiter les contraintes de cisaillement.</t>
  </si>
  <si>
    <t xml:space="preserve">• Toujours faire valider par un ingénieur géotechnicien + structure.</t>
  </si>
  <si>
    <t xml:space="preserve">SEMELLE EXCENTRÉE – PRINCIPES ET AVERTISSEMENTS</t>
  </si>
  <si>
    <t xml:space="preserve">ATTENTION – CALCUL SIMPLIFIÉ NON FOURNI</t>
  </si>
  <si>
    <t xml:space="preserve">Le calcul des semelles excentrées (poteau non centré sur la semelle) est plus complexe. Il génère un moment et une distribution de contraintes non uniforme sous la semelle.</t>
  </si>
  <si>
    <t xml:space="preserve">PRINCIPES GÉNÉRAUX</t>
  </si>
  <si>
    <t xml:space="preserve">1. L'excentricité e = M / N doit rester limitée (généralement e &lt; a/6 pour garder toute la surface comprimée).</t>
  </si>
  <si>
    <t xml:space="preserve">2. Si e &gt; a/6 → une partie de la semelle n'est plus en contact → calcul plus délicat.</t>
  </si>
  <si>
    <t xml:space="preserve">3. Il faut vérifier la contrainte maximale sous le bord le plus chargé ≤ σsol.</t>
  </si>
  <si>
    <t xml:space="preserve">4. Le ferraillage doit reprendre le moment de flexion dans la semelle.</t>
  </si>
  <si>
    <t xml:space="preserve">RECOMMANDATION</t>
  </si>
  <si>
    <t xml:space="preserve">Pour les semelles excentrées, utilisez un logiciel de structure (Robot, Etabs, Pyramid, etc.) ou une feuille de calcul dédiée validée. Ne vous fiez pas à une approche trop simplifiée.</t>
  </si>
  <si>
    <t xml:space="preserve">CAS COURANTS OÙ L'EXCENTREMENT APPARAÎT</t>
  </si>
  <si>
    <t xml:space="preserve">• Poteaux de rive ou d'angle</t>
  </si>
  <si>
    <t xml:space="preserve">• Mitoyenneté (semelle déportée)</t>
  </si>
  <si>
    <t xml:space="preserve">• Presence d'un moment important en tête de poteau</t>
  </si>
  <si>
    <t xml:space="preserve">LES 12 ERREURS LES PLUS COÛTEUSES SUR CHANTIER (Béton armé)</t>
  </si>
  <si>
    <t xml:space="preserve">N°</t>
  </si>
  <si>
    <t xml:space="preserve">Erreur fréquente</t>
  </si>
  <si>
    <t xml:space="preserve">Conséquence</t>
  </si>
  <si>
    <t xml:space="preserve">Comment l'éviter</t>
  </si>
  <si>
    <t xml:space="preserve">Enrobage insuffisant (&lt; 3 cm)</t>
  </si>
  <si>
    <t xml:space="preserve">Corrosion rapide des aciers, éclatement du béton</t>
  </si>
  <si>
    <t xml:space="preserve">Respecter 3 cm min, 4 cm en zone agressive. Utiliser des cales.</t>
  </si>
  <si>
    <t xml:space="preserve">Recouvrements trop courts</t>
  </si>
  <si>
    <t xml:space="preserve">Perte d'adhérence, fissuration, rupture</t>
  </si>
  <si>
    <t xml:space="preserve">Appliquer les longueurs de recouvrement BAEL (selon φ et fe).</t>
  </si>
  <si>
    <t xml:space="preserve">Poteau 20×20 cm sur R+2 ou plus</t>
  </si>
  <si>
    <t xml:space="preserve">Manque de rigidité, flambement, fissures</t>
  </si>
  <si>
    <t xml:space="preserve">Minimum pratique 25×25 cm dès R+2.</t>
  </si>
  <si>
    <t xml:space="preserve">σsol trop optimiste sans étude de sol</t>
  </si>
  <si>
    <t xml:space="preserve">Tassements différentiels, fissures importantes</t>
  </si>
  <si>
    <t xml:space="preserve">Toujours exiger une étude géotechnique.</t>
  </si>
  <si>
    <t xml:space="preserve">Utiliser un Excel comme note de calcul définitive</t>
  </si>
  <si>
    <t xml:space="preserve">Responsabilité engagée, désordre structurel</t>
  </si>
  <si>
    <t xml:space="preserve">Excel = pré-dim. Note officielle = ingénieur + logiciel.</t>
  </si>
  <si>
    <t xml:space="preserve">Cadres trop espacés dans les poteaux</t>
  </si>
  <si>
    <t xml:space="preserve">Risque de flambement des barres longitudinales</t>
  </si>
  <si>
    <t xml:space="preserve">Espacement ≤ 15φ ou 40 cm.</t>
  </si>
  <si>
    <t xml:space="preserve">Oublier les armatures de répartition</t>
  </si>
  <si>
    <t xml:space="preserve">Fissuration, mauvaise diffusion des efforts</t>
  </si>
  <si>
    <t xml:space="preserve">Toujours prévoir une nappe de répartition.</t>
  </si>
  <si>
    <t xml:space="preserve">Béton de mauvaise qualité (eau, dosage)</t>
  </si>
  <si>
    <t xml:space="preserve">Résistance réelle &lt;&lt; fc28 théorique</t>
  </si>
  <si>
    <t xml:space="preserve">Contrôle qualité béton + essais de compression.</t>
  </si>
  <si>
    <t xml:space="preserve">Mauvais positionnement des aciers en semelle</t>
  </si>
  <si>
    <t xml:space="preserve">Moment non repris correctement</t>
  </si>
  <si>
    <t xml:space="preserve">Aciers en bas dans le sens principal + cales.</t>
  </si>
  <si>
    <t xml:space="preserve">Négliger le poinçonnement sous poteau</t>
  </si>
  <si>
    <t xml:space="preserve">Rupture fragile de la semelle</t>
  </si>
  <si>
    <t xml:space="preserve">Vérifier la contrainte de cisaillement / poinçonnement.</t>
  </si>
  <si>
    <t xml:space="preserve">Absence de joints de dilatation</t>
  </si>
  <si>
    <t xml:space="preserve">Fissures de retrait et thermiques</t>
  </si>
  <si>
    <t xml:space="preserve">Prévoir joints selon les règles de l'art.</t>
  </si>
  <si>
    <t xml:space="preserve">Calcul au BAEL alors que le projet exige EC2</t>
  </si>
  <si>
    <t xml:space="preserve">Non-conformité contractuelle</t>
  </si>
  <si>
    <t xml:space="preserve">Toujours vérifier le règlement imposé par le maître d'ouvrage.</t>
  </si>
  <si>
    <t xml:space="preserve">FAQ + DONNÉES CHIFFRÉES UTILES (2025-2026)</t>
  </si>
  <si>
    <t xml:space="preserve">RATIOS D'ACIER COURANTS (pratique Afrique francophone)</t>
  </si>
  <si>
    <t xml:space="preserve">Élément</t>
  </si>
  <si>
    <t xml:space="preserve">Ratio minimum BAEL</t>
  </si>
  <si>
    <t xml:space="preserve">Ratio courant pratique</t>
  </si>
  <si>
    <t xml:space="preserve">Poteau</t>
  </si>
  <si>
    <t xml:space="preserve">0,20 % (souvent 0,8 % retenu)</t>
  </si>
  <si>
    <t xml:space="preserve">0,8 % à 2 %</t>
  </si>
  <si>
    <t xml:space="preserve">Poutre travée</t>
  </si>
  <si>
    <t xml:space="preserve">0,14 à 0,23 %</t>
  </si>
  <si>
    <t xml:space="preserve">0,5 % à 1,2 %</t>
  </si>
  <si>
    <t xml:space="preserve">Poutre appui</t>
  </si>
  <si>
    <t xml:space="preserve">—</t>
  </si>
  <si>
    <t xml:space="preserve">0,8 % à 1,5 %</t>
  </si>
  <si>
    <t xml:space="preserve">Semelle (par direction)</t>
  </si>
  <si>
    <t xml:space="preserve">0,14 %</t>
  </si>
  <si>
    <t xml:space="preserve">0,3 % à 0,6 %</t>
  </si>
  <si>
    <t xml:space="preserve">FAQ TECHNIQUE</t>
  </si>
  <si>
    <t xml:space="preserve">Q : Ce fichier est-il conforme au BAEL ou à l'Eurocode 2 ?</t>
  </si>
  <si>
    <t xml:space="preserve">R : Il est basé sur une logique BAEL simplifiée, très utilisée en Afrique francophone. Il ne remplace pas un calcul Eurocode 2 complet.</t>
  </si>
  <si>
    <t xml:space="preserve">Q : Puis-je l'utiliser pour une note de calcul officielle ?</t>
  </si>
  <si>
    <t xml:space="preserve">R : Non. C'est un outil de pré-dimensionnement et pédagogique. Toute note de calcul définitive doit être établie et signée par un ingénieur habilité.</t>
  </si>
  <si>
    <t xml:space="preserve">Q : Le fichier fonctionne-t-il pour les semelles excentrées ?</t>
  </si>
  <si>
    <t xml:space="preserve">R : Il explique les principes et les précautions, mais le calcul détaillé des semelles excentrées nécessite un logiciel ou une étude spécifique.</t>
  </si>
  <si>
    <t xml:space="preserve">Q : Est-il adapté aux étudiants ?</t>
  </si>
  <si>
    <t xml:space="preserve">R : Oui. La structure pédagogique, les contrôles automatiques et la feuille d'erreurs fréquentes en font un excellent support d'apprentissage.</t>
  </si>
  <si>
    <t xml:space="preserve">Q : Quelles sont les limites principales ?</t>
  </si>
  <si>
    <t xml:space="preserve">R : Pas de calcul au feu, pas de sismique détaillé, pas de poinçonnement complet, pas d'analyse du 2e ordre poussée. Réservé au pré-dimensionnement.</t>
  </si>
  <si>
    <t xml:space="preserve">DONNÉES CHIFFRÉES UTILES</t>
  </si>
  <si>
    <t xml:space="preserve">• Poids volumique béton armé : 25 kN/m³</t>
  </si>
  <si>
    <t xml:space="preserve">• Module d'Young béton (indicatif) : 11 000 × ∛fc28 (MPa)</t>
  </si>
  <si>
    <t xml:space="preserve">• Enrobage courant bâtiment : 3 cm (intérieur) à 4 cm (extérieur / tropical)</t>
  </si>
  <si>
    <t xml:space="preserve">• Diamètres courants : HA8, HA10, HA12, HA14, HA16, HA20</t>
  </si>
</sst>
</file>

<file path=xl/styles.xml><?xml version="1.0" encoding="utf-8"?>
<styleSheet xmlns="http://schemas.openxmlformats.org/spreadsheetml/2006/main">
  <numFmts count="4">
    <numFmt numFmtId="164" formatCode="General"/>
    <numFmt numFmtId="165" formatCode="0.00"/>
    <numFmt numFmtId="166" formatCode="0.0"/>
    <numFmt numFmtId="167" formatCode="0.00%"/>
  </numFmts>
  <fonts count="13">
    <font>
      <sz val="11"/>
      <color theme="1"/>
      <name val="Calibri"/>
      <family val="2"/>
      <charset val="1"/>
    </font>
    <font>
      <sz val="10"/>
      <name val="Arial"/>
      <family val="0"/>
    </font>
    <font>
      <sz val="10"/>
      <name val="Arial"/>
      <family val="0"/>
    </font>
    <font>
      <sz val="10"/>
      <name val="Arial"/>
      <family val="0"/>
    </font>
    <font>
      <b val="true"/>
      <sz val="16"/>
      <color rgb="FF1F4E79"/>
      <name val="Arial"/>
      <family val="0"/>
      <charset val="1"/>
    </font>
    <font>
      <i val="true"/>
      <sz val="12"/>
      <color rgb="FF1F4E79"/>
      <name val="Arial"/>
      <family val="0"/>
      <charset val="1"/>
    </font>
    <font>
      <b val="true"/>
      <sz val="12"/>
      <color rgb="FFC00000"/>
      <name val="Arial"/>
      <family val="0"/>
      <charset val="1"/>
    </font>
    <font>
      <b val="true"/>
      <sz val="11"/>
      <color rgb="FF1F4E79"/>
      <name val="Arial"/>
      <family val="0"/>
      <charset val="1"/>
    </font>
    <font>
      <sz val="10"/>
      <color rgb="FF0000FF"/>
      <name val="Arial"/>
      <family val="0"/>
      <charset val="1"/>
    </font>
    <font>
      <b val="true"/>
      <sz val="10"/>
      <color rgb="FF006600"/>
      <name val="Arial"/>
      <family val="0"/>
      <charset val="1"/>
    </font>
    <font>
      <b val="true"/>
      <sz val="12"/>
      <color rgb="FFFFFFFF"/>
      <name val="Arial"/>
      <family val="0"/>
      <charset val="1"/>
    </font>
    <font>
      <sz val="10"/>
      <name val="Arial"/>
      <family val="0"/>
      <charset val="1"/>
    </font>
    <font>
      <b val="true"/>
      <sz val="10"/>
      <name val="Arial"/>
      <family val="0"/>
      <charset val="1"/>
    </font>
  </fonts>
  <fills count="9">
    <fill>
      <patternFill patternType="none"/>
    </fill>
    <fill>
      <patternFill patternType="gray125"/>
    </fill>
    <fill>
      <patternFill patternType="solid">
        <fgColor rgb="FFFCE4D6"/>
        <bgColor rgb="FFF2F2F2"/>
      </patternFill>
    </fill>
    <fill>
      <patternFill patternType="solid">
        <fgColor rgb="FFFFFF99"/>
        <bgColor rgb="FFFCE4D6"/>
      </patternFill>
    </fill>
    <fill>
      <patternFill patternType="solid">
        <fgColor rgb="FFC6EFCE"/>
        <bgColor rgb="FFD6EAF8"/>
      </patternFill>
    </fill>
    <fill>
      <patternFill patternType="solid">
        <fgColor rgb="FF1F4E79"/>
        <bgColor rgb="FF003366"/>
      </patternFill>
    </fill>
    <fill>
      <patternFill patternType="solid">
        <fgColor rgb="FFD6EAF8"/>
        <bgColor rgb="FFF2F2F2"/>
      </patternFill>
    </fill>
    <fill>
      <patternFill patternType="solid">
        <fgColor rgb="FFF2F2F2"/>
        <bgColor rgb="FFFFFFFF"/>
      </patternFill>
    </fill>
    <fill>
      <patternFill patternType="solid">
        <fgColor rgb="FFFFC7CE"/>
        <bgColor rgb="FFFCE4D6"/>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0" fillId="2"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general" vertical="bottom" textRotation="0" wrapText="false" indent="0" shrinkToFit="false"/>
      <protection locked="true" hidden="false"/>
    </xf>
    <xf numFmtId="164" fontId="9" fillId="4" borderId="0" xfId="0" applyFont="true" applyBorder="false" applyAlignment="true" applyProtection="false">
      <alignment horizontal="general" vertical="bottom" textRotation="0" wrapText="false" indent="0" shrinkToFit="false"/>
      <protection locked="true" hidden="false"/>
    </xf>
    <xf numFmtId="164" fontId="0" fillId="2" borderId="0" xfId="0" applyFont="true" applyBorder="false" applyAlignment="true" applyProtection="false">
      <alignment horizontal="general" vertical="bottom" textRotation="0" wrapText="false" indent="0" shrinkToFit="false"/>
      <protection locked="true" hidden="false"/>
    </xf>
    <xf numFmtId="164" fontId="10" fillId="5" borderId="0" xfId="0" applyFont="true" applyBorder="false" applyAlignment="true" applyProtection="false">
      <alignment horizontal="general" vertical="bottom" textRotation="0" wrapText="false" indent="0" shrinkToFit="false"/>
      <protection locked="true" hidden="false"/>
    </xf>
    <xf numFmtId="164" fontId="11" fillId="6"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7" fillId="6" borderId="0" xfId="0" applyFont="true" applyBorder="true" applyAlignment="tru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general" vertical="bottom" textRotation="0" wrapText="false" indent="0" shrinkToFit="false"/>
      <protection locked="true" hidden="false"/>
    </xf>
    <xf numFmtId="165" fontId="9" fillId="4" borderId="1" xfId="0" applyFont="true" applyBorder="true" applyAlignment="true" applyProtection="false">
      <alignment horizontal="general" vertical="bottom" textRotation="0" wrapText="false" indent="0" shrinkToFit="false"/>
      <protection locked="true" hidden="false"/>
    </xf>
    <xf numFmtId="166" fontId="9" fillId="4" borderId="1" xfId="0" applyFont="true" applyBorder="true" applyAlignment="true" applyProtection="false">
      <alignment horizontal="general" vertical="bottom" textRotation="0" wrapText="false" indent="0" shrinkToFit="false"/>
      <protection locked="true" hidden="false"/>
    </xf>
    <xf numFmtId="164" fontId="9" fillId="4" borderId="1" xfId="0" applyFont="true" applyBorder="true" applyAlignment="true" applyProtection="false">
      <alignment horizontal="general" vertical="bottom" textRotation="0" wrapText="false" indent="0" shrinkToFit="false"/>
      <protection locked="true" hidden="false"/>
    </xf>
    <xf numFmtId="167" fontId="8" fillId="3" borderId="1" xfId="0" applyFont="true" applyBorder="true" applyAlignment="true" applyProtection="false">
      <alignment horizontal="general" vertical="bottom" textRotation="0" wrapText="false" indent="0" shrinkToFit="false"/>
      <protection locked="true" hidden="false"/>
    </xf>
    <xf numFmtId="167" fontId="9" fillId="4" borderId="1" xfId="0" applyFont="true" applyBorder="true" applyAlignment="true" applyProtection="false">
      <alignment horizontal="general" vertical="bottom" textRotation="0" wrapText="false" indent="0" shrinkToFit="false"/>
      <protection locked="true" hidden="false"/>
    </xf>
    <xf numFmtId="164" fontId="0" fillId="7" borderId="0" xfId="0" applyFont="true" applyBorder="false" applyAlignment="true" applyProtection="false">
      <alignment horizontal="general" vertical="bottom" textRotation="0" wrapText="false" indent="0" shrinkToFit="false"/>
      <protection locked="true" hidden="false"/>
    </xf>
    <xf numFmtId="164" fontId="6" fillId="8" borderId="0" xfId="0" applyFont="true" applyBorder="tru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center" textRotation="0" wrapText="true" indent="0" shrinkToFit="false"/>
      <protection locked="true" hidden="false"/>
    </xf>
    <xf numFmtId="164" fontId="7" fillId="2" borderId="0" xfId="0" applyFont="true" applyBorder="true" applyAlignment="true" applyProtection="false">
      <alignment horizontal="general" vertical="bottom" textRotation="0" wrapText="false" indent="0" shrinkToFit="false"/>
      <protection locked="true" hidden="false"/>
    </xf>
    <xf numFmtId="164" fontId="10" fillId="5" borderId="0" xfId="0" applyFont="true" applyBorder="false" applyAlignment="true" applyProtection="false">
      <alignment horizontal="center" vertical="center" textRotation="0" wrapText="true" indent="0" shrinkToFit="false"/>
      <protection locked="true" hidden="false"/>
    </xf>
    <xf numFmtId="164" fontId="11" fillId="6" borderId="0" xfId="0" applyFont="true" applyBorder="fals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center" vertical="center" textRotation="0" wrapText="true" indent="0" shrinkToFit="false"/>
      <protection locked="true" hidden="false"/>
    </xf>
    <xf numFmtId="164" fontId="12" fillId="0" borderId="0"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6600"/>
      <rgbColor rgb="FF000080"/>
      <rgbColor rgb="FF808000"/>
      <rgbColor rgb="FF800080"/>
      <rgbColor rgb="FF008080"/>
      <rgbColor rgb="FFB0B0B0"/>
      <rgbColor rgb="FF808080"/>
      <rgbColor rgb="FF9999FF"/>
      <rgbColor rgb="FF993366"/>
      <rgbColor rgb="FFF2F2F2"/>
      <rgbColor rgb="FFD6EAF8"/>
      <rgbColor rgb="FF660066"/>
      <rgbColor rgb="FFFF8080"/>
      <rgbColor rgb="FF0066CC"/>
      <rgbColor rgb="FFFCE4D6"/>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2"/>
    <col collapsed="false" customWidth="true" hidden="false" outlineLevel="0" max="2" min="2" style="1" width="75"/>
    <col collapsed="false" customWidth="true" hidden="false" outlineLevel="0" max="6" min="3" style="1" width="15"/>
  </cols>
  <sheetData>
    <row r="1" customFormat="false" ht="19.5" hidden="false" customHeight="true" outlineLevel="0" collapsed="false">
      <c r="A1" s="2" t="s">
        <v>0</v>
      </c>
      <c r="B1" s="2"/>
      <c r="C1" s="2"/>
      <c r="D1" s="2"/>
      <c r="E1" s="2"/>
      <c r="F1" s="2"/>
    </row>
    <row r="2" customFormat="false" ht="15" hidden="false" customHeight="true" outlineLevel="0" collapsed="false">
      <c r="A2" s="3" t="s">
        <v>1</v>
      </c>
      <c r="B2" s="3"/>
      <c r="C2" s="3"/>
      <c r="D2" s="3"/>
      <c r="E2" s="3"/>
      <c r="F2" s="3"/>
    </row>
    <row r="4" customFormat="false" ht="15" hidden="false" customHeight="true" outlineLevel="0" collapsed="false">
      <c r="A4" s="4" t="s">
        <v>2</v>
      </c>
      <c r="B4" s="4"/>
      <c r="C4" s="4"/>
      <c r="D4" s="4"/>
      <c r="E4" s="4"/>
      <c r="F4" s="4"/>
    </row>
    <row r="5" customFormat="false" ht="15" hidden="false" customHeight="true" outlineLevel="0" collapsed="false">
      <c r="A5" s="5" t="s">
        <v>3</v>
      </c>
      <c r="B5" s="5"/>
      <c r="C5" s="5"/>
      <c r="D5" s="5"/>
      <c r="E5" s="5"/>
      <c r="F5" s="5"/>
    </row>
    <row r="6" customFormat="false" ht="15" hidden="false" customHeight="true" outlineLevel="0" collapsed="false">
      <c r="A6" s="5"/>
      <c r="B6" s="5"/>
      <c r="C6" s="5"/>
      <c r="D6" s="5"/>
      <c r="E6" s="5"/>
      <c r="F6" s="5"/>
    </row>
    <row r="7" customFormat="false" ht="15" hidden="false" customHeight="true" outlineLevel="0" collapsed="false">
      <c r="A7" s="5"/>
      <c r="B7" s="5"/>
      <c r="C7" s="5"/>
      <c r="D7" s="5"/>
      <c r="E7" s="5"/>
      <c r="F7" s="5"/>
    </row>
    <row r="9" customFormat="false" ht="15" hidden="false" customHeight="true" outlineLevel="0" collapsed="false">
      <c r="A9" s="6" t="s">
        <v>4</v>
      </c>
    </row>
    <row r="10" customFormat="false" ht="15" hidden="false" customHeight="true" outlineLevel="0" collapsed="false">
      <c r="A10" s="7" t="s">
        <v>5</v>
      </c>
      <c r="B10" s="1" t="s">
        <v>6</v>
      </c>
    </row>
    <row r="11" customFormat="false" ht="15" hidden="false" customHeight="true" outlineLevel="0" collapsed="false">
      <c r="A11" s="8" t="s">
        <v>7</v>
      </c>
      <c r="B11" s="1" t="s">
        <v>8</v>
      </c>
    </row>
    <row r="12" customFormat="false" ht="15" hidden="false" customHeight="true" outlineLevel="0" collapsed="false">
      <c r="A12" s="9" t="s">
        <v>9</v>
      </c>
      <c r="B12" s="1" t="s">
        <v>10</v>
      </c>
    </row>
    <row r="14" customFormat="false" ht="15" hidden="false" customHeight="true" outlineLevel="0" collapsed="false">
      <c r="A14" s="6" t="s">
        <v>11</v>
      </c>
    </row>
    <row r="15" customFormat="false" ht="15" hidden="false" customHeight="true" outlineLevel="0" collapsed="false">
      <c r="A15" s="10" t="s">
        <v>12</v>
      </c>
      <c r="B15" s="10" t="s">
        <v>13</v>
      </c>
    </row>
    <row r="16" customFormat="false" ht="15" hidden="false" customHeight="true" outlineLevel="0" collapsed="false">
      <c r="A16" s="11" t="s">
        <v>14</v>
      </c>
      <c r="B16" s="11" t="s">
        <v>15</v>
      </c>
    </row>
    <row r="17" customFormat="false" ht="15" hidden="false" customHeight="true" outlineLevel="0" collapsed="false">
      <c r="A17" s="12" t="s">
        <v>16</v>
      </c>
      <c r="B17" s="12" t="s">
        <v>17</v>
      </c>
    </row>
    <row r="18" customFormat="false" ht="15" hidden="false" customHeight="true" outlineLevel="0" collapsed="false">
      <c r="A18" s="11" t="s">
        <v>18</v>
      </c>
      <c r="B18" s="11" t="s">
        <v>19</v>
      </c>
    </row>
    <row r="19" customFormat="false" ht="15" hidden="false" customHeight="true" outlineLevel="0" collapsed="false">
      <c r="A19" s="12" t="s">
        <v>20</v>
      </c>
      <c r="B19" s="12" t="s">
        <v>21</v>
      </c>
    </row>
    <row r="20" customFormat="false" ht="15" hidden="false" customHeight="true" outlineLevel="0" collapsed="false">
      <c r="A20" s="11" t="s">
        <v>22</v>
      </c>
      <c r="B20" s="11" t="s">
        <v>23</v>
      </c>
    </row>
    <row r="21" customFormat="false" ht="15" hidden="false" customHeight="true" outlineLevel="0" collapsed="false">
      <c r="A21" s="12" t="s">
        <v>24</v>
      </c>
      <c r="B21" s="12" t="s">
        <v>25</v>
      </c>
    </row>
    <row r="22" customFormat="false" ht="15" hidden="false" customHeight="true" outlineLevel="0" collapsed="false">
      <c r="A22" s="11" t="s">
        <v>26</v>
      </c>
      <c r="B22" s="11" t="s">
        <v>27</v>
      </c>
    </row>
    <row r="23" customFormat="false" ht="15" hidden="false" customHeight="true" outlineLevel="0" collapsed="false">
      <c r="A23" s="12" t="s">
        <v>28</v>
      </c>
      <c r="B23" s="12" t="s">
        <v>29</v>
      </c>
    </row>
    <row r="25" customFormat="false" ht="15" hidden="false" customHeight="true" outlineLevel="0" collapsed="false">
      <c r="A25" s="6" t="s">
        <v>30</v>
      </c>
    </row>
    <row r="26" customFormat="false" ht="15" hidden="false" customHeight="true" outlineLevel="0" collapsed="false">
      <c r="A26" s="1" t="s">
        <v>31</v>
      </c>
      <c r="B26" s="7" t="s">
        <v>32</v>
      </c>
    </row>
    <row r="27" customFormat="false" ht="15" hidden="false" customHeight="true" outlineLevel="0" collapsed="false">
      <c r="A27" s="1" t="s">
        <v>33</v>
      </c>
      <c r="B27" s="7" t="s">
        <v>34</v>
      </c>
    </row>
    <row r="28" customFormat="false" ht="15" hidden="false" customHeight="true" outlineLevel="0" collapsed="false">
      <c r="A28" s="1" t="s">
        <v>35</v>
      </c>
      <c r="B28" s="7" t="s">
        <v>36</v>
      </c>
    </row>
    <row r="29" customFormat="false" ht="15" hidden="false" customHeight="true" outlineLevel="0" collapsed="false">
      <c r="A29" s="1" t="s">
        <v>37</v>
      </c>
      <c r="B29" s="1" t="s">
        <v>38</v>
      </c>
    </row>
    <row r="31" customFormat="false" ht="15" hidden="false" customHeight="true" outlineLevel="0" collapsed="false">
      <c r="A31" s="6" t="s">
        <v>39</v>
      </c>
    </row>
    <row r="32" customFormat="false" ht="15" hidden="false" customHeight="true" outlineLevel="0" collapsed="false">
      <c r="A32" s="12" t="s">
        <v>40</v>
      </c>
    </row>
    <row r="33" customFormat="false" ht="15" hidden="false" customHeight="true" outlineLevel="0" collapsed="false">
      <c r="A33" s="12" t="s">
        <v>41</v>
      </c>
    </row>
    <row r="34" customFormat="false" ht="15" hidden="false" customHeight="true" outlineLevel="0" collapsed="false">
      <c r="A34" s="12" t="s">
        <v>42</v>
      </c>
    </row>
    <row r="35" customFormat="false" ht="15" hidden="false" customHeight="true" outlineLevel="0" collapsed="false">
      <c r="A35" s="12" t="s">
        <v>43</v>
      </c>
    </row>
    <row r="36" customFormat="false" ht="15" hidden="false" customHeight="true" outlineLevel="0" collapsed="false">
      <c r="A36" s="12" t="s">
        <v>44</v>
      </c>
    </row>
    <row r="37" customFormat="false" ht="15" hidden="false" customHeight="true" outlineLevel="0" collapsed="false">
      <c r="A37" s="12" t="s">
        <v>45</v>
      </c>
    </row>
  </sheetData>
  <mergeCells count="4">
    <mergeCell ref="A1:F1"/>
    <mergeCell ref="A2:F2"/>
    <mergeCell ref="A4:F4"/>
    <mergeCell ref="A5:F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5"/>
    <col collapsed="false" customWidth="true" hidden="false" outlineLevel="0" max="2" min="2" style="1" width="18"/>
    <col collapsed="false" customWidth="true" hidden="false" outlineLevel="0" max="3" min="3" style="1" width="45"/>
  </cols>
  <sheetData>
    <row r="1" customFormat="false" ht="19.5" hidden="false" customHeight="true" outlineLevel="0" collapsed="false">
      <c r="A1" s="2" t="s">
        <v>46</v>
      </c>
      <c r="B1" s="2"/>
      <c r="C1" s="2"/>
      <c r="D1" s="2"/>
      <c r="E1" s="2"/>
    </row>
    <row r="3" customFormat="false" ht="15" hidden="false" customHeight="true" outlineLevel="0" collapsed="false">
      <c r="A3" s="13" t="s">
        <v>47</v>
      </c>
      <c r="B3" s="13"/>
      <c r="C3" s="13"/>
    </row>
    <row r="4" customFormat="false" ht="15" hidden="false" customHeight="true" outlineLevel="0" collapsed="false">
      <c r="A4" s="1" t="s">
        <v>48</v>
      </c>
      <c r="B4" s="14" t="n">
        <v>25</v>
      </c>
      <c r="C4" s="1" t="s">
        <v>49</v>
      </c>
    </row>
    <row r="5" customFormat="false" ht="15" hidden="false" customHeight="true" outlineLevel="0" collapsed="false">
      <c r="A5" s="1" t="s">
        <v>50</v>
      </c>
      <c r="B5" s="14" t="n">
        <v>1.5</v>
      </c>
      <c r="C5" s="1" t="s">
        <v>51</v>
      </c>
    </row>
    <row r="6" customFormat="false" ht="15" hidden="false" customHeight="true" outlineLevel="0" collapsed="false">
      <c r="A6" s="1" t="s">
        <v>52</v>
      </c>
      <c r="B6" s="15" t="n">
        <f aca="false">0.85*B4/B5</f>
        <v>14.1666666666667</v>
      </c>
      <c r="C6" s="1" t="s">
        <v>49</v>
      </c>
    </row>
    <row r="8" customFormat="false" ht="15" hidden="false" customHeight="true" outlineLevel="0" collapsed="false">
      <c r="A8" s="13" t="s">
        <v>53</v>
      </c>
      <c r="B8" s="13"/>
      <c r="C8" s="13"/>
    </row>
    <row r="9" customFormat="false" ht="15" hidden="false" customHeight="true" outlineLevel="0" collapsed="false">
      <c r="A9" s="1" t="s">
        <v>54</v>
      </c>
      <c r="B9" s="14" t="n">
        <v>400</v>
      </c>
      <c r="C9" s="1" t="s">
        <v>55</v>
      </c>
    </row>
    <row r="10" customFormat="false" ht="15" hidden="false" customHeight="true" outlineLevel="0" collapsed="false">
      <c r="A10" s="1" t="s">
        <v>56</v>
      </c>
      <c r="B10" s="14" t="n">
        <v>1.15</v>
      </c>
      <c r="C10" s="1" t="s">
        <v>51</v>
      </c>
    </row>
    <row r="11" customFormat="false" ht="15" hidden="false" customHeight="true" outlineLevel="0" collapsed="false">
      <c r="A11" s="1" t="s">
        <v>57</v>
      </c>
      <c r="B11" s="15" t="n">
        <f aca="false">B9/B10</f>
        <v>347.826086956522</v>
      </c>
      <c r="C11" s="1" t="s">
        <v>49</v>
      </c>
    </row>
    <row r="13" customFormat="false" ht="15" hidden="false" customHeight="true" outlineLevel="0" collapsed="false">
      <c r="A13" s="13" t="s">
        <v>58</v>
      </c>
      <c r="B13" s="13"/>
      <c r="C13" s="13"/>
    </row>
    <row r="14" customFormat="false" ht="15" hidden="false" customHeight="true" outlineLevel="0" collapsed="false">
      <c r="A14" s="1" t="s">
        <v>59</v>
      </c>
      <c r="B14" s="14" t="n">
        <v>0.2</v>
      </c>
      <c r="C14" s="1" t="s">
        <v>60</v>
      </c>
    </row>
    <row r="15" customFormat="false" ht="15" hidden="false" customHeight="true" outlineLevel="0" collapsed="false">
      <c r="A15" s="1" t="s">
        <v>61</v>
      </c>
      <c r="B15" s="14" t="n">
        <v>25</v>
      </c>
      <c r="C15" s="1" t="s">
        <v>62</v>
      </c>
    </row>
    <row r="17" customFormat="false" ht="15" hidden="false" customHeight="true" outlineLevel="0" collapsed="false">
      <c r="A17" s="13" t="s">
        <v>63</v>
      </c>
      <c r="B17" s="13"/>
      <c r="C17" s="13"/>
    </row>
    <row r="18" customFormat="false" ht="15" hidden="false" customHeight="true" outlineLevel="0" collapsed="false">
      <c r="A18" s="1" t="s">
        <v>64</v>
      </c>
      <c r="B18" s="7" t="s">
        <v>65</v>
      </c>
    </row>
    <row r="19" customFormat="false" ht="15" hidden="false" customHeight="true" outlineLevel="0" collapsed="false">
      <c r="A19" s="1" t="s">
        <v>66</v>
      </c>
      <c r="B19" s="7" t="s">
        <v>67</v>
      </c>
    </row>
    <row r="20" customFormat="false" ht="15" hidden="false" customHeight="true" outlineLevel="0" collapsed="false">
      <c r="A20" s="1" t="s">
        <v>68</v>
      </c>
      <c r="B20" s="14" t="n">
        <v>3</v>
      </c>
      <c r="C20" s="1" t="s">
        <v>69</v>
      </c>
    </row>
    <row r="22" customFormat="false" ht="15" hidden="false" customHeight="true" outlineLevel="0" collapsed="false">
      <c r="A22" s="6" t="s">
        <v>70</v>
      </c>
    </row>
    <row r="23" customFormat="false" ht="15" hidden="false" customHeight="true" outlineLevel="0" collapsed="false">
      <c r="A23" s="1" t="s">
        <v>71</v>
      </c>
    </row>
    <row r="24" customFormat="false" ht="15" hidden="false" customHeight="true" outlineLevel="0" collapsed="false">
      <c r="A24" s="1" t="s">
        <v>72</v>
      </c>
    </row>
    <row r="25" customFormat="false" ht="15" hidden="false" customHeight="true" outlineLevel="0" collapsed="false">
      <c r="A25" s="1" t="s">
        <v>73</v>
      </c>
    </row>
  </sheetData>
  <mergeCells count="5">
    <mergeCell ref="A1:E1"/>
    <mergeCell ref="A3:C3"/>
    <mergeCell ref="A8:C8"/>
    <mergeCell ref="A13:C13"/>
    <mergeCell ref="A17:C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5"/>
    <col collapsed="false" customWidth="true" hidden="false" outlineLevel="0" max="2" min="2" style="1" width="18"/>
    <col collapsed="false" customWidth="true" hidden="false" outlineLevel="0" max="3" min="3" style="1" width="40"/>
  </cols>
  <sheetData>
    <row r="1" customFormat="false" ht="19.5" hidden="false" customHeight="true" outlineLevel="0" collapsed="false">
      <c r="A1" s="2" t="s">
        <v>74</v>
      </c>
      <c r="B1" s="2"/>
      <c r="C1" s="2"/>
      <c r="D1" s="2"/>
      <c r="E1" s="2"/>
      <c r="F1" s="2"/>
    </row>
    <row r="3" customFormat="false" ht="15" hidden="false" customHeight="true" outlineLevel="0" collapsed="false">
      <c r="A3" s="13" t="s">
        <v>75</v>
      </c>
      <c r="B3" s="13"/>
      <c r="C3" s="13"/>
    </row>
    <row r="4" customFormat="false" ht="15" hidden="false" customHeight="true" outlineLevel="0" collapsed="false">
      <c r="A4" s="1" t="s">
        <v>76</v>
      </c>
      <c r="B4" s="14" t="n">
        <v>400</v>
      </c>
      <c r="C4" s="1" t="s">
        <v>77</v>
      </c>
    </row>
    <row r="5" customFormat="false" ht="15" hidden="false" customHeight="true" outlineLevel="0" collapsed="false">
      <c r="A5" s="1" t="s">
        <v>78</v>
      </c>
      <c r="B5" s="14" t="n">
        <v>150</v>
      </c>
      <c r="C5" s="1" t="s">
        <v>77</v>
      </c>
    </row>
    <row r="6" customFormat="false" ht="15" hidden="false" customHeight="true" outlineLevel="0" collapsed="false">
      <c r="A6" s="1" t="s">
        <v>79</v>
      </c>
      <c r="B6" s="14" t="n">
        <v>2.8</v>
      </c>
      <c r="C6" s="1" t="s">
        <v>80</v>
      </c>
    </row>
    <row r="7" customFormat="false" ht="15" hidden="false" customHeight="true" outlineLevel="0" collapsed="false">
      <c r="A7" s="1" t="s">
        <v>81</v>
      </c>
      <c r="B7" s="14" t="n">
        <v>30</v>
      </c>
      <c r="C7" s="1" t="s">
        <v>82</v>
      </c>
    </row>
    <row r="8" customFormat="false" ht="15" hidden="false" customHeight="true" outlineLevel="0" collapsed="false">
      <c r="A8" s="1" t="s">
        <v>83</v>
      </c>
      <c r="B8" s="14" t="n">
        <v>30</v>
      </c>
      <c r="C8" s="1" t="s">
        <v>82</v>
      </c>
    </row>
    <row r="10" customFormat="false" ht="15" hidden="false" customHeight="true" outlineLevel="0" collapsed="false">
      <c r="A10" s="13" t="s">
        <v>84</v>
      </c>
      <c r="B10" s="13"/>
      <c r="C10" s="13"/>
    </row>
    <row r="11" customFormat="false" ht="15" hidden="false" customHeight="true" outlineLevel="0" collapsed="false">
      <c r="A11" s="1" t="s">
        <v>85</v>
      </c>
      <c r="B11" s="16" t="n">
        <f aca="false">1.35*B4+1.5*B5</f>
        <v>765</v>
      </c>
      <c r="C11" s="1" t="s">
        <v>77</v>
      </c>
    </row>
    <row r="12" customFormat="false" ht="15" hidden="false" customHeight="true" outlineLevel="0" collapsed="false">
      <c r="A12" s="1" t="s">
        <v>86</v>
      </c>
      <c r="B12" s="16" t="n">
        <f aca="false">B7*B8</f>
        <v>900</v>
      </c>
      <c r="C12" s="1" t="s">
        <v>87</v>
      </c>
    </row>
    <row r="13" customFormat="false" ht="15" hidden="false" customHeight="true" outlineLevel="0" collapsed="false">
      <c r="A13" s="1" t="s">
        <v>88</v>
      </c>
      <c r="B13" s="15" t="n">
        <f aca="false">B11*10/B12</f>
        <v>8.5</v>
      </c>
      <c r="C13" s="1" t="s">
        <v>49</v>
      </c>
    </row>
    <row r="15" customFormat="false" ht="15" hidden="false" customHeight="true" outlineLevel="0" collapsed="false">
      <c r="A15" s="13" t="s">
        <v>89</v>
      </c>
      <c r="B15" s="13"/>
      <c r="C15" s="13"/>
    </row>
    <row r="16" customFormat="false" ht="15" hidden="false" customHeight="true" outlineLevel="0" collapsed="false">
      <c r="A16" s="1" t="s">
        <v>90</v>
      </c>
      <c r="B16" s="15" t="n">
        <f aca="false">0.289*B7</f>
        <v>8.67</v>
      </c>
      <c r="C16" s="1" t="s">
        <v>82</v>
      </c>
    </row>
    <row r="17" customFormat="false" ht="15" hidden="false" customHeight="true" outlineLevel="0" collapsed="false">
      <c r="A17" s="1" t="s">
        <v>91</v>
      </c>
      <c r="B17" s="16" t="n">
        <f aca="false">(B6*100)/B16</f>
        <v>32.2952710495963</v>
      </c>
      <c r="C17" s="1" t="s">
        <v>51</v>
      </c>
    </row>
    <row r="18" customFormat="false" ht="15" hidden="false" customHeight="true" outlineLevel="0" collapsed="false">
      <c r="A18" s="1" t="s">
        <v>92</v>
      </c>
      <c r="B18" s="14" t="n">
        <v>50</v>
      </c>
      <c r="C18" s="1" t="s">
        <v>93</v>
      </c>
    </row>
    <row r="19" customFormat="false" ht="15" hidden="false" customHeight="true" outlineLevel="0" collapsed="false">
      <c r="A19" s="1" t="s">
        <v>94</v>
      </c>
      <c r="B19" s="17" t="str">
        <f aca="false">IF(B17&lt;=B18,"OK – Élancement acceptable","ATTENTION – Élancement élevé")</f>
        <v>OK – Élancement acceptable</v>
      </c>
    </row>
    <row r="21" customFormat="false" ht="15" hidden="false" customHeight="true" outlineLevel="0" collapsed="false">
      <c r="A21" s="13" t="s">
        <v>95</v>
      </c>
      <c r="B21" s="13"/>
      <c r="C21" s="13"/>
    </row>
    <row r="22" customFormat="false" ht="15" hidden="false" customHeight="true" outlineLevel="0" collapsed="false">
      <c r="A22" s="1" t="s">
        <v>96</v>
      </c>
      <c r="B22" s="18" t="n">
        <v>0.008</v>
      </c>
      <c r="C22" s="1" t="s">
        <v>97</v>
      </c>
    </row>
    <row r="23" customFormat="false" ht="15" hidden="false" customHeight="true" outlineLevel="0" collapsed="false">
      <c r="A23" s="1" t="s">
        <v>98</v>
      </c>
      <c r="B23" s="15" t="n">
        <f aca="false">B22*B12</f>
        <v>7.2</v>
      </c>
      <c r="C23" s="1" t="s">
        <v>87</v>
      </c>
    </row>
    <row r="24" customFormat="false" ht="15" hidden="false" customHeight="true" outlineLevel="0" collapsed="false">
      <c r="A24" s="1" t="s">
        <v>99</v>
      </c>
      <c r="B24" s="8" t="s">
        <v>100</v>
      </c>
    </row>
    <row r="25" customFormat="false" ht="15" hidden="false" customHeight="true" outlineLevel="0" collapsed="false">
      <c r="A25" s="1" t="s">
        <v>101</v>
      </c>
      <c r="B25" s="14" t="n">
        <v>6.16</v>
      </c>
      <c r="C25" s="1" t="s">
        <v>87</v>
      </c>
    </row>
    <row r="26" customFormat="false" ht="15" hidden="false" customHeight="true" outlineLevel="0" collapsed="false">
      <c r="A26" s="1" t="s">
        <v>102</v>
      </c>
      <c r="B26" s="19" t="n">
        <f aca="false">B25/B12</f>
        <v>0.00684444444444445</v>
      </c>
      <c r="C26" s="1" t="s">
        <v>51</v>
      </c>
    </row>
    <row r="28" customFormat="false" ht="15" hidden="false" customHeight="true" outlineLevel="0" collapsed="false">
      <c r="A28" s="6" t="s">
        <v>103</v>
      </c>
    </row>
    <row r="29" customFormat="false" ht="15" hidden="false" customHeight="true" outlineLevel="0" collapsed="false">
      <c r="A29" s="1" t="s">
        <v>104</v>
      </c>
    </row>
    <row r="30" customFormat="false" ht="15" hidden="false" customHeight="true" outlineLevel="0" collapsed="false">
      <c r="A30" s="1" t="s">
        <v>105</v>
      </c>
    </row>
    <row r="31" customFormat="false" ht="15" hidden="false" customHeight="true" outlineLevel="0" collapsed="false">
      <c r="A31" s="1" t="s">
        <v>106</v>
      </c>
    </row>
    <row r="32" customFormat="false" ht="15" hidden="false" customHeight="true" outlineLevel="0" collapsed="false">
      <c r="A32" s="1" t="s">
        <v>107</v>
      </c>
    </row>
  </sheetData>
  <mergeCells count="5">
    <mergeCell ref="A1:F1"/>
    <mergeCell ref="A3:C3"/>
    <mergeCell ref="A10:C10"/>
    <mergeCell ref="A15:C15"/>
    <mergeCell ref="A21:C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0"/>
    <col collapsed="false" customWidth="true" hidden="false" outlineLevel="0" max="2" min="2" style="1" width="18"/>
    <col collapsed="false" customWidth="true" hidden="false" outlineLevel="0" max="3" min="3" style="1" width="40"/>
  </cols>
  <sheetData>
    <row r="1" customFormat="false" ht="19.5" hidden="false" customHeight="true" outlineLevel="0" collapsed="false">
      <c r="A1" s="2" t="s">
        <v>108</v>
      </c>
      <c r="B1" s="2"/>
      <c r="C1" s="2"/>
      <c r="D1" s="2"/>
      <c r="E1" s="2"/>
      <c r="F1" s="2"/>
    </row>
    <row r="3" customFormat="false" ht="15" hidden="false" customHeight="true" outlineLevel="0" collapsed="false">
      <c r="A3" s="13" t="s">
        <v>75</v>
      </c>
      <c r="B3" s="13"/>
      <c r="C3" s="13"/>
    </row>
    <row r="4" customFormat="false" ht="15" hidden="false" customHeight="true" outlineLevel="0" collapsed="false">
      <c r="A4" s="1" t="s">
        <v>109</v>
      </c>
      <c r="B4" s="14" t="n">
        <v>5</v>
      </c>
      <c r="C4" s="1" t="s">
        <v>80</v>
      </c>
    </row>
    <row r="5" customFormat="false" ht="15" hidden="false" customHeight="true" outlineLevel="0" collapsed="false">
      <c r="A5" s="1" t="s">
        <v>110</v>
      </c>
      <c r="B5" s="14" t="n">
        <v>25</v>
      </c>
      <c r="C5" s="1" t="s">
        <v>111</v>
      </c>
    </row>
    <row r="6" customFormat="false" ht="15" hidden="false" customHeight="true" outlineLevel="0" collapsed="false">
      <c r="A6" s="1" t="s">
        <v>112</v>
      </c>
      <c r="B6" s="14" t="n">
        <v>8</v>
      </c>
      <c r="C6" s="1" t="s">
        <v>111</v>
      </c>
    </row>
    <row r="7" customFormat="false" ht="15" hidden="false" customHeight="true" outlineLevel="0" collapsed="false">
      <c r="A7" s="1" t="s">
        <v>113</v>
      </c>
      <c r="B7" s="14" t="n">
        <v>20</v>
      </c>
      <c r="C7" s="1" t="s">
        <v>82</v>
      </c>
    </row>
    <row r="8" customFormat="false" ht="15" hidden="false" customHeight="true" outlineLevel="0" collapsed="false">
      <c r="A8" s="1" t="s">
        <v>114</v>
      </c>
      <c r="B8" s="14" t="n">
        <v>50</v>
      </c>
      <c r="C8" s="1" t="s">
        <v>82</v>
      </c>
    </row>
    <row r="9" customFormat="false" ht="15" hidden="false" customHeight="true" outlineLevel="0" collapsed="false">
      <c r="A9" s="1" t="s">
        <v>115</v>
      </c>
      <c r="B9" s="14" t="n">
        <v>4</v>
      </c>
      <c r="C9" s="1" t="s">
        <v>82</v>
      </c>
    </row>
    <row r="11" customFormat="false" ht="15" hidden="false" customHeight="true" outlineLevel="0" collapsed="false">
      <c r="A11" s="13" t="s">
        <v>116</v>
      </c>
      <c r="B11" s="13"/>
      <c r="C11" s="13"/>
    </row>
    <row r="12" customFormat="false" ht="15" hidden="false" customHeight="true" outlineLevel="0" collapsed="false">
      <c r="A12" s="1" t="s">
        <v>117</v>
      </c>
      <c r="B12" s="15" t="n">
        <f aca="false">1.35*B5+1.5*B6</f>
        <v>45.75</v>
      </c>
      <c r="C12" s="1" t="s">
        <v>111</v>
      </c>
    </row>
    <row r="13" customFormat="false" ht="15" hidden="false" customHeight="true" outlineLevel="0" collapsed="false">
      <c r="A13" s="1" t="s">
        <v>118</v>
      </c>
      <c r="B13" s="15" t="n">
        <f aca="false">B12*(B4^2)/16</f>
        <v>71.484375</v>
      </c>
      <c r="C13" s="1" t="s">
        <v>119</v>
      </c>
    </row>
    <row r="14" customFormat="false" ht="15" hidden="false" customHeight="true" outlineLevel="0" collapsed="false">
      <c r="A14" s="1" t="s">
        <v>120</v>
      </c>
      <c r="B14" s="15" t="n">
        <f aca="false">B12*(B4^2)/12</f>
        <v>95.3125</v>
      </c>
      <c r="C14" s="1" t="s">
        <v>119</v>
      </c>
    </row>
    <row r="16" customFormat="false" ht="15" hidden="false" customHeight="true" outlineLevel="0" collapsed="false">
      <c r="A16" s="13" t="s">
        <v>121</v>
      </c>
      <c r="B16" s="13"/>
      <c r="C16" s="13"/>
    </row>
    <row r="17" customFormat="false" ht="15" hidden="false" customHeight="true" outlineLevel="0" collapsed="false">
      <c r="A17" s="1" t="s">
        <v>122</v>
      </c>
      <c r="B17" s="17" t="n">
        <f aca="false">B8-B9</f>
        <v>46</v>
      </c>
      <c r="C17" s="1" t="s">
        <v>82</v>
      </c>
    </row>
    <row r="18" customFormat="false" ht="15" hidden="false" customHeight="true" outlineLevel="0" collapsed="false">
      <c r="A18" s="1" t="s">
        <v>123</v>
      </c>
      <c r="B18" s="15" t="n">
        <f aca="false">B13*100/(0.9*B17*('1. Hypothèses'!B11/10))</f>
        <v>4.96419270833333</v>
      </c>
      <c r="C18" s="1" t="s">
        <v>87</v>
      </c>
    </row>
    <row r="19" customFormat="false" ht="15" hidden="false" customHeight="true" outlineLevel="0" collapsed="false">
      <c r="A19" s="1" t="s">
        <v>124</v>
      </c>
      <c r="B19" s="15" t="n">
        <f aca="false">B14*100/(0.9*B17*('1. Hypothèses'!B11/10))</f>
        <v>6.61892361111111</v>
      </c>
      <c r="C19" s="1" t="s">
        <v>87</v>
      </c>
    </row>
    <row r="21" customFormat="false" ht="15" hidden="false" customHeight="true" outlineLevel="0" collapsed="false">
      <c r="A21" s="6" t="s">
        <v>125</v>
      </c>
    </row>
    <row r="22" customFormat="false" ht="15" hidden="false" customHeight="true" outlineLevel="0" collapsed="false">
      <c r="A22" s="1" t="s">
        <v>126</v>
      </c>
    </row>
    <row r="23" customFormat="false" ht="15" hidden="false" customHeight="true" outlineLevel="0" collapsed="false">
      <c r="A23" s="1" t="s">
        <v>127</v>
      </c>
    </row>
    <row r="24" customFormat="false" ht="15" hidden="false" customHeight="true" outlineLevel="0" collapsed="false">
      <c r="A24" s="1" t="s">
        <v>128</v>
      </c>
    </row>
  </sheetData>
  <mergeCells count="4">
    <mergeCell ref="A1:F1"/>
    <mergeCell ref="A3:C3"/>
    <mergeCell ref="A11:C11"/>
    <mergeCell ref="A16:C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0"/>
    <col collapsed="false" customWidth="true" hidden="false" outlineLevel="0" max="2" min="2" style="1" width="18"/>
    <col collapsed="false" customWidth="true" hidden="false" outlineLevel="0" max="3" min="3" style="1" width="40"/>
  </cols>
  <sheetData>
    <row r="1" customFormat="false" ht="19.5" hidden="false" customHeight="true" outlineLevel="0" collapsed="false">
      <c r="A1" s="2" t="s">
        <v>129</v>
      </c>
      <c r="B1" s="2"/>
      <c r="C1" s="2"/>
      <c r="D1" s="2"/>
      <c r="E1" s="2"/>
      <c r="F1" s="2"/>
    </row>
    <row r="3" customFormat="false" ht="15" hidden="false" customHeight="true" outlineLevel="0" collapsed="false">
      <c r="A3" s="13" t="s">
        <v>75</v>
      </c>
      <c r="B3" s="13"/>
      <c r="C3" s="13"/>
    </row>
    <row r="4" customFormat="false" ht="15" hidden="false" customHeight="true" outlineLevel="0" collapsed="false">
      <c r="A4" s="1" t="s">
        <v>130</v>
      </c>
      <c r="B4" s="14" t="n">
        <v>500</v>
      </c>
      <c r="C4" s="1" t="s">
        <v>131</v>
      </c>
    </row>
    <row r="5" customFormat="false" ht="15" hidden="false" customHeight="true" outlineLevel="0" collapsed="false">
      <c r="A5" s="1" t="s">
        <v>132</v>
      </c>
      <c r="B5" s="14" t="n">
        <v>700</v>
      </c>
      <c r="C5" s="1" t="s">
        <v>133</v>
      </c>
    </row>
    <row r="6" customFormat="false" ht="15" hidden="false" customHeight="true" outlineLevel="0" collapsed="false">
      <c r="A6" s="1" t="s">
        <v>134</v>
      </c>
      <c r="B6" s="15" t="n">
        <f aca="false">'1. Hypothèses'!B14</f>
        <v>0.2</v>
      </c>
      <c r="C6" s="1" t="s">
        <v>49</v>
      </c>
    </row>
    <row r="8" customFormat="false" ht="15" hidden="false" customHeight="true" outlineLevel="0" collapsed="false">
      <c r="A8" s="13" t="s">
        <v>135</v>
      </c>
      <c r="B8" s="13"/>
      <c r="C8" s="13"/>
    </row>
    <row r="9" customFormat="false" ht="15" hidden="false" customHeight="true" outlineLevel="0" collapsed="false">
      <c r="A9" s="1" t="s">
        <v>136</v>
      </c>
      <c r="B9" s="15" t="n">
        <f aca="false">B4/(B6*1000)</f>
        <v>2.5</v>
      </c>
      <c r="C9" s="1" t="s">
        <v>137</v>
      </c>
    </row>
    <row r="10" customFormat="false" ht="15" hidden="false" customHeight="true" outlineLevel="0" collapsed="false">
      <c r="A10" s="1" t="s">
        <v>138</v>
      </c>
      <c r="B10" s="15" t="n">
        <f aca="false">SQRT(B9)</f>
        <v>1.58113883008419</v>
      </c>
      <c r="C10" s="1" t="s">
        <v>80</v>
      </c>
    </row>
    <row r="11" customFormat="false" ht="15" hidden="false" customHeight="true" outlineLevel="0" collapsed="false">
      <c r="A11" s="1" t="s">
        <v>139</v>
      </c>
      <c r="B11" s="15" t="n">
        <f aca="false">ROUND(B10*20,0)/20</f>
        <v>1.6</v>
      </c>
      <c r="C11" s="1" t="s">
        <v>80</v>
      </c>
    </row>
    <row r="12" customFormat="false" ht="15" hidden="false" customHeight="true" outlineLevel="0" collapsed="false">
      <c r="A12" s="1" t="s">
        <v>140</v>
      </c>
      <c r="B12" s="14" t="n">
        <v>0.4</v>
      </c>
      <c r="C12" s="1" t="s">
        <v>80</v>
      </c>
    </row>
    <row r="14" customFormat="false" ht="15" hidden="false" customHeight="true" outlineLevel="0" collapsed="false">
      <c r="A14" s="13" t="s">
        <v>121</v>
      </c>
      <c r="B14" s="13"/>
      <c r="C14" s="13"/>
    </row>
    <row r="15" customFormat="false" ht="15" hidden="false" customHeight="true" outlineLevel="0" collapsed="false">
      <c r="A15" s="1" t="s">
        <v>141</v>
      </c>
      <c r="B15" s="20" t="s">
        <v>142</v>
      </c>
    </row>
    <row r="16" customFormat="false" ht="15" hidden="false" customHeight="true" outlineLevel="0" collapsed="false">
      <c r="A16" s="1" t="s">
        <v>143</v>
      </c>
      <c r="B16" s="8" t="s">
        <v>144</v>
      </c>
    </row>
    <row r="18" customFormat="false" ht="15" hidden="false" customHeight="true" outlineLevel="0" collapsed="false">
      <c r="A18" s="6" t="s">
        <v>145</v>
      </c>
    </row>
    <row r="19" customFormat="false" ht="15" hidden="false" customHeight="true" outlineLevel="0" collapsed="false">
      <c r="A19" s="1" t="s">
        <v>146</v>
      </c>
    </row>
    <row r="20" customFormat="false" ht="15" hidden="false" customHeight="true" outlineLevel="0" collapsed="false">
      <c r="A20" s="1" t="s">
        <v>147</v>
      </c>
    </row>
    <row r="21" customFormat="false" ht="15" hidden="false" customHeight="true" outlineLevel="0" collapsed="false">
      <c r="A21" s="1" t="s">
        <v>148</v>
      </c>
    </row>
    <row r="22" customFormat="false" ht="15" hidden="false" customHeight="true" outlineLevel="0" collapsed="false">
      <c r="A22" s="1" t="s">
        <v>149</v>
      </c>
    </row>
  </sheetData>
  <mergeCells count="4">
    <mergeCell ref="A1:F1"/>
    <mergeCell ref="A3:C3"/>
    <mergeCell ref="A8:C8"/>
    <mergeCell ref="A14:C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0"/>
  </cols>
  <sheetData>
    <row r="1" customFormat="false" ht="19.5" hidden="false" customHeight="true" outlineLevel="0" collapsed="false">
      <c r="A1" s="2" t="s">
        <v>150</v>
      </c>
      <c r="B1" s="2"/>
      <c r="C1" s="2"/>
      <c r="D1" s="2"/>
      <c r="E1" s="2"/>
      <c r="F1" s="2"/>
    </row>
    <row r="3" customFormat="false" ht="15" hidden="false" customHeight="true" outlineLevel="0" collapsed="false">
      <c r="A3" s="21" t="s">
        <v>151</v>
      </c>
      <c r="B3" s="21"/>
      <c r="C3" s="21"/>
      <c r="D3" s="21"/>
      <c r="E3" s="21"/>
      <c r="F3" s="21"/>
    </row>
    <row r="5" customFormat="false" ht="15" hidden="false" customHeight="true" outlineLevel="0" collapsed="false">
      <c r="A5" s="22" t="s">
        <v>152</v>
      </c>
      <c r="B5" s="22"/>
      <c r="C5" s="22"/>
      <c r="D5" s="22"/>
      <c r="E5" s="22"/>
      <c r="F5" s="22"/>
    </row>
    <row r="6" customFormat="false" ht="15" hidden="false" customHeight="true" outlineLevel="0" collapsed="false">
      <c r="A6" s="22"/>
      <c r="B6" s="22"/>
      <c r="C6" s="22"/>
      <c r="D6" s="22"/>
      <c r="E6" s="22"/>
      <c r="F6" s="22"/>
    </row>
    <row r="7" customFormat="false" ht="15" hidden="false" customHeight="true" outlineLevel="0" collapsed="false">
      <c r="A7" s="22"/>
      <c r="B7" s="22"/>
      <c r="C7" s="22"/>
      <c r="D7" s="22"/>
      <c r="E7" s="22"/>
      <c r="F7" s="22"/>
    </row>
    <row r="9" customFormat="false" ht="15" hidden="false" customHeight="true" outlineLevel="0" collapsed="false">
      <c r="A9" s="6" t="s">
        <v>153</v>
      </c>
    </row>
    <row r="10" customFormat="false" ht="15" hidden="false" customHeight="true" outlineLevel="0" collapsed="false">
      <c r="A10" s="1" t="s">
        <v>154</v>
      </c>
    </row>
    <row r="11" customFormat="false" ht="15" hidden="false" customHeight="true" outlineLevel="0" collapsed="false">
      <c r="A11" s="1" t="s">
        <v>155</v>
      </c>
    </row>
    <row r="12" customFormat="false" ht="15" hidden="false" customHeight="true" outlineLevel="0" collapsed="false">
      <c r="A12" s="1" t="s">
        <v>156</v>
      </c>
    </row>
    <row r="13" customFormat="false" ht="15" hidden="false" customHeight="true" outlineLevel="0" collapsed="false">
      <c r="A13" s="1" t="s">
        <v>157</v>
      </c>
    </row>
    <row r="15" customFormat="false" ht="15" hidden="false" customHeight="true" outlineLevel="0" collapsed="false">
      <c r="A15" s="23" t="s">
        <v>158</v>
      </c>
      <c r="B15" s="23"/>
      <c r="C15" s="23"/>
      <c r="D15" s="23"/>
      <c r="E15" s="23"/>
      <c r="F15" s="23"/>
    </row>
    <row r="16" customFormat="false" ht="15" hidden="false" customHeight="true" outlineLevel="0" collapsed="false">
      <c r="A16" s="22" t="s">
        <v>159</v>
      </c>
      <c r="B16" s="22"/>
      <c r="C16" s="22"/>
      <c r="D16" s="22"/>
      <c r="E16" s="22"/>
      <c r="F16" s="22"/>
    </row>
    <row r="17" customFormat="false" ht="15" hidden="false" customHeight="true" outlineLevel="0" collapsed="false">
      <c r="A17" s="22"/>
      <c r="B17" s="22"/>
      <c r="C17" s="22"/>
      <c r="D17" s="22"/>
      <c r="E17" s="22"/>
      <c r="F17" s="22"/>
    </row>
    <row r="18" customFormat="false" ht="15" hidden="false" customHeight="true" outlineLevel="0" collapsed="false">
      <c r="A18" s="22"/>
      <c r="B18" s="22"/>
      <c r="C18" s="22"/>
      <c r="D18" s="22"/>
      <c r="E18" s="22"/>
      <c r="F18" s="22"/>
    </row>
    <row r="20" customFormat="false" ht="15" hidden="false" customHeight="true" outlineLevel="0" collapsed="false">
      <c r="A20" s="6" t="s">
        <v>160</v>
      </c>
    </row>
    <row r="21" customFormat="false" ht="15" hidden="false" customHeight="true" outlineLevel="0" collapsed="false">
      <c r="A21" s="1" t="s">
        <v>161</v>
      </c>
    </row>
    <row r="22" customFormat="false" ht="15" hidden="false" customHeight="true" outlineLevel="0" collapsed="false">
      <c r="A22" s="1" t="s">
        <v>162</v>
      </c>
    </row>
    <row r="23" customFormat="false" ht="15" hidden="false" customHeight="true" outlineLevel="0" collapsed="false">
      <c r="A23" s="1" t="s">
        <v>163</v>
      </c>
    </row>
  </sheetData>
  <mergeCells count="5">
    <mergeCell ref="A1:F1"/>
    <mergeCell ref="A3:F3"/>
    <mergeCell ref="A5:F7"/>
    <mergeCell ref="A15:F15"/>
    <mergeCell ref="A16:F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45"/>
    <col collapsed="false" customWidth="true" hidden="false" outlineLevel="0" max="4" min="4" style="1" width="55"/>
  </cols>
  <sheetData>
    <row r="1" customFormat="false" ht="19.5" hidden="false" customHeight="true" outlineLevel="0" collapsed="false">
      <c r="A1" s="2" t="s">
        <v>164</v>
      </c>
      <c r="B1" s="2"/>
      <c r="C1" s="2"/>
      <c r="D1" s="2"/>
    </row>
    <row r="3" customFormat="false" ht="15" hidden="false" customHeight="true" outlineLevel="0" collapsed="false">
      <c r="A3" s="24" t="s">
        <v>165</v>
      </c>
      <c r="B3" s="24" t="s">
        <v>166</v>
      </c>
      <c r="C3" s="24" t="s">
        <v>167</v>
      </c>
      <c r="D3" s="24" t="s">
        <v>168</v>
      </c>
    </row>
    <row r="4" customFormat="false" ht="15" hidden="false" customHeight="true" outlineLevel="0" collapsed="false">
      <c r="A4" s="25" t="n">
        <v>1</v>
      </c>
      <c r="B4" s="11" t="s">
        <v>169</v>
      </c>
      <c r="C4" s="11" t="s">
        <v>170</v>
      </c>
      <c r="D4" s="11" t="s">
        <v>171</v>
      </c>
    </row>
    <row r="5" customFormat="false" ht="15" hidden="false" customHeight="true" outlineLevel="0" collapsed="false">
      <c r="A5" s="26" t="n">
        <v>2</v>
      </c>
      <c r="B5" s="12" t="s">
        <v>172</v>
      </c>
      <c r="C5" s="12" t="s">
        <v>173</v>
      </c>
      <c r="D5" s="12" t="s">
        <v>174</v>
      </c>
    </row>
    <row r="6" customFormat="false" ht="15" hidden="false" customHeight="true" outlineLevel="0" collapsed="false">
      <c r="A6" s="25" t="n">
        <v>3</v>
      </c>
      <c r="B6" s="11" t="s">
        <v>175</v>
      </c>
      <c r="C6" s="11" t="s">
        <v>176</v>
      </c>
      <c r="D6" s="11" t="s">
        <v>177</v>
      </c>
    </row>
    <row r="7" customFormat="false" ht="15" hidden="false" customHeight="true" outlineLevel="0" collapsed="false">
      <c r="A7" s="26" t="n">
        <v>4</v>
      </c>
      <c r="B7" s="12" t="s">
        <v>178</v>
      </c>
      <c r="C7" s="12" t="s">
        <v>179</v>
      </c>
      <c r="D7" s="12" t="s">
        <v>180</v>
      </c>
    </row>
    <row r="8" customFormat="false" ht="15" hidden="false" customHeight="true" outlineLevel="0" collapsed="false">
      <c r="A8" s="25" t="n">
        <v>5</v>
      </c>
      <c r="B8" s="11" t="s">
        <v>181</v>
      </c>
      <c r="C8" s="11" t="s">
        <v>182</v>
      </c>
      <c r="D8" s="11" t="s">
        <v>183</v>
      </c>
    </row>
    <row r="9" customFormat="false" ht="15" hidden="false" customHeight="true" outlineLevel="0" collapsed="false">
      <c r="A9" s="26" t="n">
        <v>6</v>
      </c>
      <c r="B9" s="12" t="s">
        <v>184</v>
      </c>
      <c r="C9" s="12" t="s">
        <v>185</v>
      </c>
      <c r="D9" s="12" t="s">
        <v>186</v>
      </c>
    </row>
    <row r="10" customFormat="false" ht="15" hidden="false" customHeight="true" outlineLevel="0" collapsed="false">
      <c r="A10" s="25" t="n">
        <v>7</v>
      </c>
      <c r="B10" s="11" t="s">
        <v>187</v>
      </c>
      <c r="C10" s="11" t="s">
        <v>188</v>
      </c>
      <c r="D10" s="11" t="s">
        <v>189</v>
      </c>
    </row>
    <row r="11" customFormat="false" ht="15" hidden="false" customHeight="true" outlineLevel="0" collapsed="false">
      <c r="A11" s="26" t="n">
        <v>8</v>
      </c>
      <c r="B11" s="12" t="s">
        <v>190</v>
      </c>
      <c r="C11" s="12" t="s">
        <v>191</v>
      </c>
      <c r="D11" s="12" t="s">
        <v>192</v>
      </c>
    </row>
    <row r="12" customFormat="false" ht="15" hidden="false" customHeight="true" outlineLevel="0" collapsed="false">
      <c r="A12" s="25" t="n">
        <v>9</v>
      </c>
      <c r="B12" s="11" t="s">
        <v>193</v>
      </c>
      <c r="C12" s="11" t="s">
        <v>194</v>
      </c>
      <c r="D12" s="11" t="s">
        <v>195</v>
      </c>
    </row>
    <row r="13" customFormat="false" ht="15" hidden="false" customHeight="true" outlineLevel="0" collapsed="false">
      <c r="A13" s="26" t="n">
        <v>10</v>
      </c>
      <c r="B13" s="12" t="s">
        <v>196</v>
      </c>
      <c r="C13" s="12" t="s">
        <v>197</v>
      </c>
      <c r="D13" s="12" t="s">
        <v>198</v>
      </c>
    </row>
    <row r="14" customFormat="false" ht="15" hidden="false" customHeight="true" outlineLevel="0" collapsed="false">
      <c r="A14" s="25" t="n">
        <v>11</v>
      </c>
      <c r="B14" s="11" t="s">
        <v>199</v>
      </c>
      <c r="C14" s="11" t="s">
        <v>200</v>
      </c>
      <c r="D14" s="11" t="s">
        <v>201</v>
      </c>
    </row>
    <row r="15" customFormat="false" ht="15" hidden="false" customHeight="true" outlineLevel="0" collapsed="false">
      <c r="A15" s="26" t="n">
        <v>12</v>
      </c>
      <c r="B15" s="12" t="s">
        <v>202</v>
      </c>
      <c r="C15" s="12" t="s">
        <v>203</v>
      </c>
      <c r="D15" s="12" t="s">
        <v>204</v>
      </c>
    </row>
  </sheetData>
  <mergeCells count="1">
    <mergeCell ref="A1:D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5"/>
    <col collapsed="false" customWidth="true" hidden="false" outlineLevel="0" max="2" min="2" style="1" width="40"/>
    <col collapsed="false" customWidth="true" hidden="false" outlineLevel="0" max="3" min="3" style="1" width="35"/>
  </cols>
  <sheetData>
    <row r="1" customFormat="false" ht="19.5" hidden="false" customHeight="true" outlineLevel="0" collapsed="false">
      <c r="A1" s="2" t="s">
        <v>205</v>
      </c>
      <c r="B1" s="2"/>
      <c r="C1" s="2"/>
    </row>
    <row r="3" customFormat="false" ht="15" hidden="false" customHeight="true" outlineLevel="0" collapsed="false">
      <c r="A3" s="13" t="s">
        <v>206</v>
      </c>
      <c r="B3" s="13"/>
      <c r="C3" s="13"/>
    </row>
    <row r="4" customFormat="false" ht="15" hidden="false" customHeight="true" outlineLevel="0" collapsed="false">
      <c r="A4" s="10" t="s">
        <v>207</v>
      </c>
      <c r="B4" s="10" t="s">
        <v>208</v>
      </c>
      <c r="C4" s="10" t="s">
        <v>209</v>
      </c>
    </row>
    <row r="5" customFormat="false" ht="15" hidden="false" customHeight="true" outlineLevel="0" collapsed="false">
      <c r="A5" s="1" t="s">
        <v>210</v>
      </c>
      <c r="B5" s="1" t="s">
        <v>211</v>
      </c>
      <c r="C5" s="1" t="s">
        <v>212</v>
      </c>
    </row>
    <row r="6" customFormat="false" ht="15" hidden="false" customHeight="true" outlineLevel="0" collapsed="false">
      <c r="A6" s="1" t="s">
        <v>213</v>
      </c>
      <c r="B6" s="1" t="s">
        <v>214</v>
      </c>
      <c r="C6" s="1" t="s">
        <v>215</v>
      </c>
    </row>
    <row r="7" customFormat="false" ht="15" hidden="false" customHeight="true" outlineLevel="0" collapsed="false">
      <c r="A7" s="1" t="s">
        <v>216</v>
      </c>
      <c r="B7" s="1" t="s">
        <v>217</v>
      </c>
      <c r="C7" s="1" t="s">
        <v>218</v>
      </c>
    </row>
    <row r="8" customFormat="false" ht="15" hidden="false" customHeight="true" outlineLevel="0" collapsed="false">
      <c r="A8" s="1" t="s">
        <v>219</v>
      </c>
      <c r="B8" s="1" t="s">
        <v>220</v>
      </c>
      <c r="C8" s="1" t="s">
        <v>221</v>
      </c>
    </row>
    <row r="10" customFormat="false" ht="15" hidden="false" customHeight="true" outlineLevel="0" collapsed="false">
      <c r="A10" s="13" t="s">
        <v>222</v>
      </c>
      <c r="B10" s="13"/>
      <c r="C10" s="13"/>
    </row>
    <row r="11" customFormat="false" ht="15" hidden="false" customHeight="true" outlineLevel="0" collapsed="false">
      <c r="A11" s="27" t="s">
        <v>223</v>
      </c>
      <c r="B11" s="27"/>
      <c r="C11" s="27"/>
    </row>
    <row r="12" customFormat="false" ht="15" hidden="false" customHeight="true" outlineLevel="0" collapsed="false">
      <c r="A12" s="28" t="s">
        <v>224</v>
      </c>
      <c r="B12" s="28"/>
      <c r="C12" s="28"/>
    </row>
    <row r="14" customFormat="false" ht="15" hidden="false" customHeight="true" outlineLevel="0" collapsed="false">
      <c r="A14" s="27" t="s">
        <v>225</v>
      </c>
      <c r="B14" s="27"/>
      <c r="C14" s="27"/>
    </row>
    <row r="15" customFormat="false" ht="15" hidden="false" customHeight="true" outlineLevel="0" collapsed="false">
      <c r="A15" s="28" t="s">
        <v>226</v>
      </c>
      <c r="B15" s="28"/>
      <c r="C15" s="28"/>
    </row>
    <row r="17" customFormat="false" ht="15" hidden="false" customHeight="true" outlineLevel="0" collapsed="false">
      <c r="A17" s="27" t="s">
        <v>227</v>
      </c>
      <c r="B17" s="27"/>
      <c r="C17" s="27"/>
    </row>
    <row r="18" customFormat="false" ht="15" hidden="false" customHeight="true" outlineLevel="0" collapsed="false">
      <c r="A18" s="28" t="s">
        <v>228</v>
      </c>
      <c r="B18" s="28"/>
      <c r="C18" s="28"/>
    </row>
    <row r="20" customFormat="false" ht="15" hidden="false" customHeight="true" outlineLevel="0" collapsed="false">
      <c r="A20" s="27" t="s">
        <v>229</v>
      </c>
      <c r="B20" s="27"/>
      <c r="C20" s="27"/>
    </row>
    <row r="21" customFormat="false" ht="15" hidden="false" customHeight="true" outlineLevel="0" collapsed="false">
      <c r="A21" s="28" t="s">
        <v>230</v>
      </c>
      <c r="B21" s="28"/>
      <c r="C21" s="28"/>
    </row>
    <row r="23" customFormat="false" ht="15" hidden="false" customHeight="true" outlineLevel="0" collapsed="false">
      <c r="A23" s="27" t="s">
        <v>231</v>
      </c>
      <c r="B23" s="27"/>
      <c r="C23" s="27"/>
    </row>
    <row r="24" customFormat="false" ht="15" hidden="false" customHeight="true" outlineLevel="0" collapsed="false">
      <c r="A24" s="28" t="s">
        <v>232</v>
      </c>
      <c r="B24" s="28"/>
      <c r="C24" s="28"/>
    </row>
    <row r="25" customFormat="false" ht="15" hidden="false" customHeight="true" outlineLevel="0" collapsed="false">
      <c r="A25" s="6" t="s">
        <v>233</v>
      </c>
    </row>
    <row r="26" customFormat="false" ht="15" hidden="false" customHeight="true" outlineLevel="0" collapsed="false">
      <c r="A26" s="1" t="s">
        <v>234</v>
      </c>
    </row>
    <row r="27" customFormat="false" ht="15" hidden="false" customHeight="true" outlineLevel="0" collapsed="false">
      <c r="A27" s="1" t="s">
        <v>235</v>
      </c>
    </row>
    <row r="28" customFormat="false" ht="15" hidden="false" customHeight="true" outlineLevel="0" collapsed="false">
      <c r="A28" s="1" t="s">
        <v>236</v>
      </c>
    </row>
    <row r="29" customFormat="false" ht="15" hidden="false" customHeight="true" outlineLevel="0" collapsed="false">
      <c r="A29" s="1" t="s">
        <v>237</v>
      </c>
    </row>
  </sheetData>
  <mergeCells count="13">
    <mergeCell ref="A1:C1"/>
    <mergeCell ref="A3:C3"/>
    <mergeCell ref="A10:C10"/>
    <mergeCell ref="A11:C11"/>
    <mergeCell ref="A12:C12"/>
    <mergeCell ref="A14:C14"/>
    <mergeCell ref="A15:C15"/>
    <mergeCell ref="A17:C17"/>
    <mergeCell ref="A18:C18"/>
    <mergeCell ref="A20:C20"/>
    <mergeCell ref="A21:C21"/>
    <mergeCell ref="A23:C23"/>
    <mergeCell ref="A24:C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2026-09-10T11:09:24Z</dcterms:created>
  <dc:creator>openpyxl</dc:creator>
  <dc:description/>
  <dc:language>en-US</dc:language>
  <cp:lastModifiedBy/>
  <dcterms:modified xsi:type="dcterms:W3CDTF">2026-09-10T11:09:58Z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